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1"/>
  </bookViews>
  <sheets>
    <sheet name="PUNTENTOEKENNING" sheetId="1" r:id="rId1"/>
    <sheet name="STAND OP PUNTEN" sheetId="2" r:id="rId2"/>
    <sheet name="STAND OP PUNTEN GRAFISCH" sheetId="3" r:id="rId3"/>
    <sheet name="STAND OP PERCENTAGE" sheetId="4" r:id="rId4"/>
  </sheets>
  <definedNames>
    <definedName name="__123Graph_C" localSheetId="0">'PUNTENTOEKENNING'!#REF!</definedName>
    <definedName name="__123Graph_C" localSheetId="3">'STAND OP PERCENTAGE'!#REF!</definedName>
    <definedName name="__123Graph_C" localSheetId="1">'STAND OP PUNTEN'!#REF!</definedName>
    <definedName name="__123Graph_C" localSheetId="2">'STAND OP PUNTEN GRAFISCH'!#REF!</definedName>
    <definedName name="__123Graph_C1EHJ-IABOC" localSheetId="0">'PUNTENTOEKENNING'!#REF!</definedName>
    <definedName name="__123Graph_C1EHJ-IABOC" localSheetId="3">'STAND OP PERCENTAGE'!#REF!</definedName>
    <definedName name="__123Graph_C1EHJ-IABOC" localSheetId="1">'STAND OP PUNTEN'!#REF!</definedName>
    <definedName name="__123Graph_C1EHJ-IABOC" localSheetId="2">'STAND OP PUNTEN GRAFISCH'!#REF!</definedName>
    <definedName name="__123Graph_D" localSheetId="0">'PUNTENTOEKENNING'!#REF!</definedName>
    <definedName name="__123Graph_D" localSheetId="3">'STAND OP PERCENTAGE'!#REF!</definedName>
    <definedName name="__123Graph_D" localSheetId="1">'STAND OP PUNTEN'!#REF!</definedName>
    <definedName name="__123Graph_D" localSheetId="2">'STAND OP PUNTEN GRAFISCH'!#REF!</definedName>
    <definedName name="__123Graph_D1EHJ-IABOC" localSheetId="0">'PUNTENTOEKENNING'!#REF!</definedName>
    <definedName name="__123Graph_D1EHJ-IABOC" localSheetId="3">'STAND OP PERCENTAGE'!#REF!</definedName>
    <definedName name="__123Graph_D1EHJ-IABOC" localSheetId="1">'STAND OP PUNTEN'!#REF!</definedName>
    <definedName name="__123Graph_D1EHJ-IABOC" localSheetId="2">'STAND OP PUNTEN GRAFISCH'!#REF!</definedName>
    <definedName name="_xlnm.Print_Area" localSheetId="3">'STAND OP PERCENTAGE'!$B$1:$R$57</definedName>
    <definedName name="_xlnm.Print_Area" localSheetId="1">'STAND OP PUNTEN'!$B$1:$R$56</definedName>
    <definedName name="ENTREE" localSheetId="0">'PUNTENTOEKENNING'!#REF!</definedName>
    <definedName name="ENTREE" localSheetId="3">'STAND OP PERCENTAGE'!#REF!</definedName>
    <definedName name="ENTREE" localSheetId="2">'STAND OP PUNTEN GRAFISCH'!#REF!</definedName>
    <definedName name="ENTREE">'STAND OP PUNTEN'!#REF!</definedName>
    <definedName name="Excel_BuiltIn__FilterDatabase" localSheetId="1">'STAND OP PUNTEN'!$B$15:$V$36</definedName>
    <definedName name="Excel_BuiltIn_Database" localSheetId="0">'PUNTENTOEKENNING'!#REF!</definedName>
    <definedName name="Excel_BuiltIn_Database" localSheetId="3">'STAND OP PERCENTAGE'!#REF!</definedName>
    <definedName name="Excel_BuiltIn_Database" localSheetId="2">'STAND OP PUNTEN GRAFISCH'!#REF!</definedName>
    <definedName name="Excel_BuiltIn_Database">'STAND OP PUNTEN'!#REF!</definedName>
    <definedName name="Excel_BuiltIn_Print_Area" localSheetId="3">'STAND OP PERCENTAGE'!$B$1:$R$57</definedName>
    <definedName name="Excel_BuiltIn_Print_Area" localSheetId="1">'STAND OP PUNTEN'!$B$1:$R$56</definedName>
    <definedName name="VULIN" localSheetId="0">'PUNTENTOEKENNING'!#REF!</definedName>
    <definedName name="VULIN" localSheetId="3">'STAND OP PERCENTAGE'!#REF!</definedName>
    <definedName name="VULIN" localSheetId="2">'STAND OP PUNTEN GRAFISCH'!#REF!</definedName>
    <definedName name="VULIN">'STAND OP PUNTEN'!#REF!</definedName>
  </definedNames>
  <calcPr fullCalcOnLoad="1"/>
</workbook>
</file>

<file path=xl/sharedStrings.xml><?xml version="1.0" encoding="utf-8"?>
<sst xmlns="http://schemas.openxmlformats.org/spreadsheetml/2006/main" count="221" uniqueCount="120">
  <si>
    <t>Schaakvereniging MOERKAPELLE</t>
  </si>
  <si>
    <t>Punten toekenning RAPID-competitie</t>
  </si>
  <si>
    <t>per 01 jan 2011</t>
  </si>
  <si>
    <t>groepsgrootte</t>
  </si>
  <si>
    <t>I:</t>
  </si>
  <si>
    <t>3 personen</t>
  </si>
  <si>
    <t>pp = partijpunten (winst 5 ptn., remise 3 ptn., verlies 1 pt.)</t>
  </si>
  <si>
    <t>II:</t>
  </si>
  <si>
    <t>4 personen</t>
  </si>
  <si>
    <t xml:space="preserve">ngp = niet gespeeld punten:  1e afm.: 6 ptn., 2e afm.: 3 ptn., 3e afm.: 0 pnt. </t>
  </si>
  <si>
    <t>III:</t>
  </si>
  <si>
    <t>5 personen</t>
  </si>
  <si>
    <t>IV:</t>
  </si>
  <si>
    <t>6 personen</t>
  </si>
  <si>
    <t>15 min. dubbele ronde</t>
  </si>
  <si>
    <t>25 min. per ronde</t>
  </si>
  <si>
    <t>20 min. per ronde</t>
  </si>
  <si>
    <t>15 min. per ronde</t>
  </si>
  <si>
    <t>partijptn.</t>
  </si>
  <si>
    <t>toekenning</t>
  </si>
  <si>
    <t>pp</t>
  </si>
  <si>
    <t>0 p.</t>
  </si>
  <si>
    <t>½ p.</t>
  </si>
  <si>
    <t>1 p.</t>
  </si>
  <si>
    <t>1½ p.</t>
  </si>
  <si>
    <t>2 p.</t>
  </si>
  <si>
    <t>2½ p.</t>
  </si>
  <si>
    <t>3 p.</t>
  </si>
  <si>
    <t>3½ p.</t>
  </si>
  <si>
    <t>4 p.</t>
  </si>
  <si>
    <t>4½ p.</t>
  </si>
  <si>
    <t>5 p.</t>
  </si>
  <si>
    <t>RAPID-competitie 2023-2024</t>
  </si>
  <si>
    <t>versie ve /</t>
  </si>
  <si>
    <t>sorteervolgorde;</t>
  </si>
  <si>
    <t>aantal spelers:</t>
  </si>
  <si>
    <t>aantal punten</t>
  </si>
  <si>
    <t>max. punten per ronde:</t>
  </si>
  <si>
    <t>ronden gespeeld</t>
  </si>
  <si>
    <t>rondes afgewerkt:</t>
  </si>
  <si>
    <t>score gespeeld</t>
  </si>
  <si>
    <t>maximum punten t/m ronde:</t>
  </si>
  <si>
    <t>gemiddelde  t/m ronde:</t>
  </si>
  <si>
    <t xml:space="preserve">   ronde </t>
  </si>
  <si>
    <t>gespeelde partijen</t>
  </si>
  <si>
    <t xml:space="preserve">    winstpercentage</t>
  </si>
  <si>
    <t>stand</t>
  </si>
  <si>
    <t>aantal</t>
  </si>
  <si>
    <t>totaal</t>
  </si>
  <si>
    <t>plts.</t>
  </si>
  <si>
    <t>speler</t>
  </si>
  <si>
    <t>punten</t>
  </si>
  <si>
    <t>ngp</t>
  </si>
  <si>
    <t>ronden</t>
  </si>
  <si>
    <t>score</t>
  </si>
  <si>
    <t>1</t>
  </si>
  <si>
    <t>Ommeren, van</t>
  </si>
  <si>
    <t>Gerard</t>
  </si>
  <si>
    <t>2</t>
  </si>
  <si>
    <t>Luinenburg</t>
  </si>
  <si>
    <t xml:space="preserve">Arno </t>
  </si>
  <si>
    <t>Geldof</t>
  </si>
  <si>
    <t>Tom</t>
  </si>
  <si>
    <t>Vroegindeweij</t>
  </si>
  <si>
    <t>Martijn</t>
  </si>
  <si>
    <t>Wouter</t>
  </si>
  <si>
    <t>IJmker</t>
  </si>
  <si>
    <t>Arie</t>
  </si>
  <si>
    <t>Bakker</t>
  </si>
  <si>
    <t>Kevin</t>
  </si>
  <si>
    <t>Droog</t>
  </si>
  <si>
    <t>Ron</t>
  </si>
  <si>
    <t>9</t>
  </si>
  <si>
    <t>Maarten</t>
  </si>
  <si>
    <t xml:space="preserve">Spek, van der </t>
  </si>
  <si>
    <t>Arjan</t>
  </si>
  <si>
    <t>Kralingen, van</t>
  </si>
  <si>
    <t>Hans-Jan</t>
  </si>
  <si>
    <t>Heemskerk</t>
  </si>
  <si>
    <t>Wim</t>
  </si>
  <si>
    <t>Nieuwlaat</t>
  </si>
  <si>
    <t>Andre</t>
  </si>
  <si>
    <t>Freek</t>
  </si>
  <si>
    <t>Zwart, de</t>
  </si>
  <si>
    <t>Remco</t>
  </si>
  <si>
    <t>16</t>
  </si>
  <si>
    <t>Geerling</t>
  </si>
  <si>
    <t>Hans</t>
  </si>
  <si>
    <t>Blok</t>
  </si>
  <si>
    <t>Jan</t>
  </si>
  <si>
    <t>Harten, van</t>
  </si>
  <si>
    <t>Sander</t>
  </si>
  <si>
    <t>Kiekens</t>
  </si>
  <si>
    <t>Corné</t>
  </si>
  <si>
    <t>Haan, de</t>
  </si>
  <si>
    <t>Marcel</t>
  </si>
  <si>
    <t>Molenaar</t>
  </si>
  <si>
    <t>Dirk</t>
  </si>
  <si>
    <t>Schlicher</t>
  </si>
  <si>
    <t>Marc</t>
  </si>
  <si>
    <t xml:space="preserve"> Schaakvereniging MOERKAPELLE</t>
  </si>
  <si>
    <t>alfabet</t>
  </si>
  <si>
    <t>gemiddeld</t>
  </si>
  <si>
    <t>20</t>
  </si>
  <si>
    <t>Loic</t>
  </si>
  <si>
    <t>Barré</t>
  </si>
  <si>
    <t>3</t>
  </si>
  <si>
    <t>4</t>
  </si>
  <si>
    <t>5-6</t>
  </si>
  <si>
    <t>7-8</t>
  </si>
  <si>
    <t>10-11</t>
  </si>
  <si>
    <t>12</t>
  </si>
  <si>
    <t>13</t>
  </si>
  <si>
    <t>14-15</t>
  </si>
  <si>
    <t>17</t>
  </si>
  <si>
    <t>18-19</t>
  </si>
  <si>
    <t>19-19</t>
  </si>
  <si>
    <t>21</t>
  </si>
  <si>
    <t>22</t>
  </si>
  <si>
    <t>23-24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</si>
</sst>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m\-yy"/>
    <numFmt numFmtId="165" formatCode="00"/>
    <numFmt numFmtId="166" formatCode="dd/mm/yyyy"/>
  </numFmts>
  <fonts count="54">
    <font>
      <sz val="10"/>
      <name val="Courier New"/>
      <family val="0"/>
    </font>
    <font>
      <sz val="10"/>
      <name val="Arial"/>
      <family val="0"/>
    </font>
    <font>
      <b/>
      <sz val="7"/>
      <name val="Arial"/>
      <family val="2"/>
    </font>
    <font>
      <sz val="20"/>
      <name val="Impact"/>
      <family val="2"/>
    </font>
    <font>
      <sz val="24"/>
      <name val="Impact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sz val="10"/>
      <color indexed="8"/>
      <name val="Courier New"/>
      <family val="0"/>
    </font>
    <font>
      <sz val="8"/>
      <color indexed="8"/>
      <name val="Arial"/>
      <family val="0"/>
    </font>
    <font>
      <sz val="8.75"/>
      <color indexed="8"/>
      <name val="Arial"/>
      <family val="0"/>
    </font>
    <font>
      <b/>
      <sz val="8.5"/>
      <color indexed="8"/>
      <name val="Arial"/>
      <family val="0"/>
    </font>
    <font>
      <sz val="6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4" fontId="1" fillId="0" borderId="0" xfId="0" applyNumberFormat="1" applyFont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locked="0"/>
    </xf>
    <xf numFmtId="1" fontId="1" fillId="0" borderId="0" xfId="0" applyNumberFormat="1" applyFont="1" applyAlignment="1" applyProtection="1">
      <alignment horizontal="left"/>
      <protection locked="0"/>
    </xf>
    <xf numFmtId="4" fontId="1" fillId="0" borderId="0" xfId="0" applyNumberFormat="1" applyFont="1" applyAlignment="1" applyProtection="1">
      <alignment horizontal="center"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1" fillId="0" borderId="10" xfId="0" applyNumberFormat="1" applyFont="1" applyBorder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4" fontId="1" fillId="0" borderId="0" xfId="0" applyNumberFormat="1" applyFont="1" applyBorder="1" applyAlignment="1" applyProtection="1">
      <alignment/>
      <protection locked="0"/>
    </xf>
    <xf numFmtId="164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5" fillId="0" borderId="0" xfId="0" applyNumberFormat="1" applyFont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right"/>
      <protection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 horizontal="right"/>
    </xf>
    <xf numFmtId="0" fontId="5" fillId="33" borderId="11" xfId="0" applyFont="1" applyFill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 applyProtection="1">
      <alignment horizontal="left"/>
      <protection locked="0"/>
    </xf>
    <xf numFmtId="165" fontId="1" fillId="0" borderId="0" xfId="0" applyNumberFormat="1" applyFont="1" applyAlignment="1" applyProtection="1">
      <alignment horizontal="left"/>
      <protection locked="0"/>
    </xf>
    <xf numFmtId="165" fontId="1" fillId="0" borderId="0" xfId="0" applyNumberFormat="1" applyFont="1" applyAlignment="1" applyProtection="1">
      <alignment/>
      <protection locked="0"/>
    </xf>
    <xf numFmtId="1" fontId="1" fillId="0" borderId="10" xfId="0" applyNumberFormat="1" applyFont="1" applyBorder="1" applyAlignment="1" applyProtection="1">
      <alignment horizontal="left"/>
      <protection locked="0"/>
    </xf>
    <xf numFmtId="4" fontId="1" fillId="0" borderId="10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"/>
      <protection locked="0"/>
    </xf>
    <xf numFmtId="165" fontId="5" fillId="0" borderId="0" xfId="0" applyNumberFormat="1" applyFont="1" applyAlignment="1">
      <alignment/>
    </xf>
    <xf numFmtId="1" fontId="5" fillId="0" borderId="0" xfId="0" applyNumberFormat="1" applyFont="1" applyBorder="1" applyAlignment="1" applyProtection="1">
      <alignment horizontal="left"/>
      <protection locked="0"/>
    </xf>
    <xf numFmtId="165" fontId="5" fillId="0" borderId="0" xfId="0" applyNumberFormat="1" applyFont="1" applyBorder="1" applyAlignment="1" applyProtection="1">
      <alignment horizontal="left"/>
      <protection locked="0"/>
    </xf>
    <xf numFmtId="1" fontId="5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left"/>
    </xf>
    <xf numFmtId="1" fontId="5" fillId="33" borderId="11" xfId="0" applyNumberFormat="1" applyFont="1" applyFill="1" applyBorder="1" applyAlignment="1">
      <alignment horizontal="center"/>
    </xf>
    <xf numFmtId="4" fontId="5" fillId="0" borderId="0" xfId="0" applyNumberFormat="1" applyFont="1" applyAlignment="1" applyProtection="1">
      <alignment horizontal="right"/>
      <protection locked="0"/>
    </xf>
    <xf numFmtId="1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165" fontId="5" fillId="0" borderId="0" xfId="0" applyNumberFormat="1" applyFont="1" applyBorder="1" applyAlignment="1">
      <alignment/>
    </xf>
    <xf numFmtId="1" fontId="10" fillId="33" borderId="1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" fontId="5" fillId="0" borderId="0" xfId="0" applyNumberFormat="1" applyFont="1" applyBorder="1" applyAlignment="1" applyProtection="1">
      <alignment horizontal="left"/>
      <protection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4" fontId="5" fillId="33" borderId="13" xfId="0" applyNumberFormat="1" applyFont="1" applyFill="1" applyBorder="1" applyAlignment="1" applyProtection="1">
      <alignment horizontal="left"/>
      <protection locked="0"/>
    </xf>
    <xf numFmtId="165" fontId="5" fillId="33" borderId="13" xfId="0" applyNumberFormat="1" applyFont="1" applyFill="1" applyBorder="1" applyAlignment="1" applyProtection="1">
      <alignment horizontal="left"/>
      <protection locked="0"/>
    </xf>
    <xf numFmtId="165" fontId="5" fillId="33" borderId="13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33" borderId="16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165" fontId="5" fillId="33" borderId="17" xfId="0" applyNumberFormat="1" applyFont="1" applyFill="1" applyBorder="1" applyAlignment="1">
      <alignment horizontal="right"/>
    </xf>
    <xf numFmtId="0" fontId="5" fillId="33" borderId="19" xfId="0" applyFont="1" applyFill="1" applyBorder="1" applyAlignment="1">
      <alignment horizontal="right"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/>
    </xf>
    <xf numFmtId="4" fontId="5" fillId="33" borderId="23" xfId="0" applyNumberFormat="1" applyFont="1" applyFill="1" applyBorder="1" applyAlignment="1" applyProtection="1">
      <alignment/>
      <protection locked="0"/>
    </xf>
    <xf numFmtId="4" fontId="5" fillId="33" borderId="24" xfId="0" applyNumberFormat="1" applyFont="1" applyFill="1" applyBorder="1" applyAlignment="1" applyProtection="1">
      <alignment/>
      <protection locked="0"/>
    </xf>
    <xf numFmtId="4" fontId="5" fillId="33" borderId="25" xfId="0" applyNumberFormat="1" applyFont="1" applyFill="1" applyBorder="1" applyAlignment="1" applyProtection="1">
      <alignment/>
      <protection locked="0"/>
    </xf>
    <xf numFmtId="1" fontId="5" fillId="33" borderId="20" xfId="0" applyNumberFormat="1" applyFont="1" applyFill="1" applyBorder="1" applyAlignment="1" applyProtection="1">
      <alignment horizontal="left"/>
      <protection/>
    </xf>
    <xf numFmtId="0" fontId="5" fillId="0" borderId="26" xfId="0" applyFont="1" applyBorder="1" applyAlignment="1">
      <alignment horizontal="right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2" fontId="5" fillId="33" borderId="29" xfId="0" applyNumberFormat="1" applyFont="1" applyFill="1" applyBorder="1" applyAlignment="1">
      <alignment horizontal="center"/>
    </xf>
    <xf numFmtId="1" fontId="5" fillId="33" borderId="30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2" fontId="5" fillId="33" borderId="32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left"/>
    </xf>
    <xf numFmtId="49" fontId="9" fillId="34" borderId="37" xfId="0" applyNumberFormat="1" applyFont="1" applyFill="1" applyBorder="1" applyAlignment="1">
      <alignment horizontal="center"/>
    </xf>
    <xf numFmtId="0" fontId="9" fillId="34" borderId="38" xfId="0" applyFont="1" applyFill="1" applyBorder="1" applyAlignment="1">
      <alignment/>
    </xf>
    <xf numFmtId="0" fontId="9" fillId="34" borderId="39" xfId="0" applyFont="1" applyFill="1" applyBorder="1" applyAlignment="1">
      <alignment/>
    </xf>
    <xf numFmtId="1" fontId="10" fillId="0" borderId="40" xfId="0" applyNumberFormat="1" applyFont="1" applyBorder="1" applyAlignment="1">
      <alignment horizontal="center"/>
    </xf>
    <xf numFmtId="1" fontId="9" fillId="34" borderId="41" xfId="0" applyNumberFormat="1" applyFont="1" applyFill="1" applyBorder="1" applyAlignment="1">
      <alignment horizontal="center"/>
    </xf>
    <xf numFmtId="1" fontId="9" fillId="34" borderId="40" xfId="0" applyNumberFormat="1" applyFont="1" applyFill="1" applyBorder="1" applyAlignment="1">
      <alignment horizontal="center"/>
    </xf>
    <xf numFmtId="1" fontId="9" fillId="34" borderId="42" xfId="0" applyNumberFormat="1" applyFont="1" applyFill="1" applyBorder="1" applyAlignment="1">
      <alignment horizontal="center"/>
    </xf>
    <xf numFmtId="1" fontId="9" fillId="0" borderId="26" xfId="0" applyNumberFormat="1" applyFont="1" applyBorder="1" applyAlignment="1">
      <alignment horizontal="center"/>
    </xf>
    <xf numFmtId="1" fontId="9" fillId="34" borderId="43" xfId="0" applyNumberFormat="1" applyFont="1" applyFill="1" applyBorder="1" applyAlignment="1">
      <alignment horizontal="center"/>
    </xf>
    <xf numFmtId="1" fontId="10" fillId="0" borderId="41" xfId="0" applyNumberFormat="1" applyFont="1" applyBorder="1" applyAlignment="1">
      <alignment horizontal="center"/>
    </xf>
    <xf numFmtId="10" fontId="10" fillId="0" borderId="40" xfId="0" applyNumberFormat="1" applyFont="1" applyBorder="1" applyAlignment="1">
      <alignment horizontal="center"/>
    </xf>
    <xf numFmtId="0" fontId="9" fillId="34" borderId="39" xfId="0" applyFont="1" applyFill="1" applyBorder="1" applyAlignment="1">
      <alignment horizontal="left"/>
    </xf>
    <xf numFmtId="0" fontId="9" fillId="34" borderId="38" xfId="0" applyFont="1" applyFill="1" applyBorder="1" applyAlignment="1">
      <alignment horizontal="left"/>
    </xf>
    <xf numFmtId="1" fontId="9" fillId="34" borderId="44" xfId="0" applyNumberFormat="1" applyFont="1" applyFill="1" applyBorder="1" applyAlignment="1">
      <alignment horizontal="center"/>
    </xf>
    <xf numFmtId="1" fontId="9" fillId="34" borderId="45" xfId="0" applyNumberFormat="1" applyFont="1" applyFill="1" applyBorder="1" applyAlignment="1">
      <alignment horizontal="center"/>
    </xf>
    <xf numFmtId="1" fontId="9" fillId="34" borderId="46" xfId="0" applyNumberFormat="1" applyFont="1" applyFill="1" applyBorder="1" applyAlignment="1">
      <alignment horizontal="center"/>
    </xf>
    <xf numFmtId="0" fontId="9" fillId="34" borderId="39" xfId="0" applyNumberFormat="1" applyFont="1" applyFill="1" applyBorder="1" applyAlignment="1">
      <alignment horizontal="left"/>
    </xf>
    <xf numFmtId="4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1" fontId="10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0" fontId="10" fillId="0" borderId="13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65" fontId="5" fillId="0" borderId="0" xfId="0" applyNumberFormat="1" applyFont="1" applyAlignment="1" applyProtection="1">
      <alignment horizontal="left"/>
      <protection locked="0"/>
    </xf>
    <xf numFmtId="165" fontId="5" fillId="0" borderId="0" xfId="0" applyNumberFormat="1" applyFont="1" applyAlignment="1" applyProtection="1">
      <alignment/>
      <protection locked="0"/>
    </xf>
    <xf numFmtId="165" fontId="1" fillId="0" borderId="10" xfId="0" applyNumberFormat="1" applyFont="1" applyBorder="1" applyAlignment="1" applyProtection="1">
      <alignment horizontal="left"/>
      <protection locked="0"/>
    </xf>
    <xf numFmtId="165" fontId="1" fillId="0" borderId="10" xfId="0" applyNumberFormat="1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 horizontal="left"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" fontId="5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6" fillId="35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>
      <alignment horizontal="center"/>
    </xf>
    <xf numFmtId="166" fontId="11" fillId="34" borderId="47" xfId="0" applyNumberFormat="1" applyFont="1" applyFill="1" applyBorder="1" applyAlignment="1">
      <alignment horizontal="center"/>
    </xf>
    <xf numFmtId="1" fontId="12" fillId="35" borderId="0" xfId="0" applyNumberFormat="1" applyFont="1" applyFill="1" applyBorder="1" applyAlignment="1" applyProtection="1">
      <alignment horizontal="left" vertical="center"/>
      <protection locked="0"/>
    </xf>
    <xf numFmtId="0" fontId="13" fillId="33" borderId="4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0E0E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'STAND OP PUNTEN'!$R$15:$R$53</c:f>
              <c:numCache/>
            </c:numRef>
          </c:val>
        </c:ser>
        <c:overlap val="-100"/>
        <c:gapWidth val="100"/>
        <c:axId val="56808476"/>
        <c:axId val="41514237"/>
      </c:barChart>
      <c:catAx>
        <c:axId val="56808476"/>
        <c:scaling>
          <c:orientation val="maxMin"/>
        </c:scaling>
        <c:axPos val="l"/>
        <c:delete val="1"/>
        <c:majorTickMark val="out"/>
        <c:minorTickMark val="none"/>
        <c:tickLblPos val="nextTo"/>
        <c:crossAx val="41514237"/>
        <c:crossesAt val="0"/>
        <c:auto val="1"/>
        <c:lblOffset val="100"/>
        <c:tickLblSkip val="1"/>
        <c:noMultiLvlLbl val="0"/>
      </c:catAx>
      <c:valAx>
        <c:axId val="41514237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08476"/>
        <c:crossesAt val="1"/>
        <c:crossBetween val="between"/>
        <c:dispUnits/>
        <c:majorUnit val="0.2"/>
        <c:minorUnit val="0.1"/>
      </c:valAx>
      <c:spPr>
        <a:gradFill rotWithShape="1">
          <a:gsLst>
            <a:gs pos="0">
              <a:srgbClr val="3366FF"/>
            </a:gs>
            <a:gs pos="100000">
              <a:srgbClr val="00FF00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ourier New"/>
          <a:ea typeface="Courier New"/>
          <a:cs typeface="Courier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partijpunten</a:t>
            </a:r>
          </a:p>
        </c:rich>
      </c:tx>
      <c:layout>
        <c:manualLayout>
          <c:xMode val="factor"/>
          <c:yMode val="factor"/>
          <c:x val="0.017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5625"/>
          <c:w val="0.993"/>
          <c:h val="0.8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'STAND OP PUNTEN'!$F$14</c:f>
              <c:strCache>
                <c:ptCount val="1"/>
                <c:pt idx="0">
                  <c:v>punten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'STAND OP PUNTEN'!$E$15:$E$53</c:f>
              <c:strCache>
                <c:ptCount val="39"/>
                <c:pt idx="0">
                  <c:v>Gerard</c:v>
                </c:pt>
                <c:pt idx="1">
                  <c:v>Martijn</c:v>
                </c:pt>
                <c:pt idx="2">
                  <c:v>Hans-Jan</c:v>
                </c:pt>
                <c:pt idx="3">
                  <c:v>Arno </c:v>
                </c:pt>
                <c:pt idx="4">
                  <c:v>Wouter</c:v>
                </c:pt>
                <c:pt idx="5">
                  <c:v>Tom</c:v>
                </c:pt>
                <c:pt idx="6">
                  <c:v>Maarten</c:v>
                </c:pt>
                <c:pt idx="7">
                  <c:v>Arie</c:v>
                </c:pt>
                <c:pt idx="8">
                  <c:v>Kevin</c:v>
                </c:pt>
                <c:pt idx="9">
                  <c:v>Ron</c:v>
                </c:pt>
                <c:pt idx="10">
                  <c:v>Andre</c:v>
                </c:pt>
                <c:pt idx="11">
                  <c:v>Wim</c:v>
                </c:pt>
                <c:pt idx="12">
                  <c:v>Arjan</c:v>
                </c:pt>
                <c:pt idx="13">
                  <c:v>Dirk</c:v>
                </c:pt>
                <c:pt idx="14">
                  <c:v>Hans</c:v>
                </c:pt>
                <c:pt idx="15">
                  <c:v>Jan</c:v>
                </c:pt>
                <c:pt idx="16">
                  <c:v>Marc</c:v>
                </c:pt>
                <c:pt idx="17">
                  <c:v>Freek</c:v>
                </c:pt>
                <c:pt idx="18">
                  <c:v>Remco</c:v>
                </c:pt>
                <c:pt idx="19">
                  <c:v>Loic</c:v>
                </c:pt>
                <c:pt idx="20">
                  <c:v>Sander</c:v>
                </c:pt>
                <c:pt idx="21">
                  <c:v>Marcel</c:v>
                </c:pt>
                <c:pt idx="22">
                  <c:v>Gerard</c:v>
                </c:pt>
                <c:pt idx="23">
                  <c:v>Corné</c:v>
                </c:pt>
              </c:strCache>
            </c:strRef>
          </c:cat>
          <c:val>
            <c:numRef>
              <c:f>'STAND OP PUNTEN'!$F$15:$F$53</c:f>
              <c:numCache>
                <c:ptCount val="39"/>
                <c:pt idx="0">
                  <c:v>51</c:v>
                </c:pt>
                <c:pt idx="1">
                  <c:v>49</c:v>
                </c:pt>
                <c:pt idx="2">
                  <c:v>41</c:v>
                </c:pt>
                <c:pt idx="3">
                  <c:v>39</c:v>
                </c:pt>
                <c:pt idx="4">
                  <c:v>38</c:v>
                </c:pt>
                <c:pt idx="5">
                  <c:v>38</c:v>
                </c:pt>
                <c:pt idx="6">
                  <c:v>36</c:v>
                </c:pt>
                <c:pt idx="7">
                  <c:v>36</c:v>
                </c:pt>
                <c:pt idx="8">
                  <c:v>35</c:v>
                </c:pt>
                <c:pt idx="9">
                  <c:v>33</c:v>
                </c:pt>
                <c:pt idx="10">
                  <c:v>33</c:v>
                </c:pt>
                <c:pt idx="11">
                  <c:v>32</c:v>
                </c:pt>
                <c:pt idx="12">
                  <c:v>31</c:v>
                </c:pt>
                <c:pt idx="13">
                  <c:v>29</c:v>
                </c:pt>
                <c:pt idx="14">
                  <c:v>29</c:v>
                </c:pt>
                <c:pt idx="15">
                  <c:v>27</c:v>
                </c:pt>
                <c:pt idx="16">
                  <c:v>19</c:v>
                </c:pt>
                <c:pt idx="17">
                  <c:v>17</c:v>
                </c:pt>
                <c:pt idx="18">
                  <c:v>17</c:v>
                </c:pt>
                <c:pt idx="19">
                  <c:v>16</c:v>
                </c:pt>
                <c:pt idx="20">
                  <c:v>15</c:v>
                </c:pt>
                <c:pt idx="21">
                  <c:v>14</c:v>
                </c:pt>
                <c:pt idx="22">
                  <c:v>12</c:v>
                </c:pt>
                <c:pt idx="23">
                  <c:v>12</c:v>
                </c:pt>
              </c:numCache>
            </c:numRef>
          </c:val>
        </c:ser>
        <c:ser>
          <c:idx val="1"/>
          <c:order val="1"/>
          <c:tx>
            <c:strRef>
              <c:f>'STAND OP PUNTEN GRAFISCH'!$T$14</c:f>
              <c:strCache>
                <c:ptCount val="1"/>
                <c:pt idx="0">
                  <c:v>gemiddeld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'STAND OP PUNTEN'!$E$15:$E$53</c:f>
              <c:strCache>
                <c:ptCount val="39"/>
                <c:pt idx="0">
                  <c:v>Gerard</c:v>
                </c:pt>
                <c:pt idx="1">
                  <c:v>Martijn</c:v>
                </c:pt>
                <c:pt idx="2">
                  <c:v>Hans-Jan</c:v>
                </c:pt>
                <c:pt idx="3">
                  <c:v>Arno </c:v>
                </c:pt>
                <c:pt idx="4">
                  <c:v>Wouter</c:v>
                </c:pt>
                <c:pt idx="5">
                  <c:v>Tom</c:v>
                </c:pt>
                <c:pt idx="6">
                  <c:v>Maarten</c:v>
                </c:pt>
                <c:pt idx="7">
                  <c:v>Arie</c:v>
                </c:pt>
                <c:pt idx="8">
                  <c:v>Kevin</c:v>
                </c:pt>
                <c:pt idx="9">
                  <c:v>Ron</c:v>
                </c:pt>
                <c:pt idx="10">
                  <c:v>Andre</c:v>
                </c:pt>
                <c:pt idx="11">
                  <c:v>Wim</c:v>
                </c:pt>
                <c:pt idx="12">
                  <c:v>Arjan</c:v>
                </c:pt>
                <c:pt idx="13">
                  <c:v>Dirk</c:v>
                </c:pt>
                <c:pt idx="14">
                  <c:v>Hans</c:v>
                </c:pt>
                <c:pt idx="15">
                  <c:v>Jan</c:v>
                </c:pt>
                <c:pt idx="16">
                  <c:v>Marc</c:v>
                </c:pt>
                <c:pt idx="17">
                  <c:v>Freek</c:v>
                </c:pt>
                <c:pt idx="18">
                  <c:v>Remco</c:v>
                </c:pt>
                <c:pt idx="19">
                  <c:v>Loic</c:v>
                </c:pt>
                <c:pt idx="20">
                  <c:v>Sander</c:v>
                </c:pt>
                <c:pt idx="21">
                  <c:v>Marcel</c:v>
                </c:pt>
                <c:pt idx="22">
                  <c:v>Gerard</c:v>
                </c:pt>
                <c:pt idx="23">
                  <c:v>Corné</c:v>
                </c:pt>
              </c:strCache>
            </c:strRef>
          </c:cat>
          <c:val>
            <c:numRef>
              <c:f>'STAND OP PUNTEN GRAFISCH'!$T$15:$T$54</c:f>
              <c:numCache/>
            </c:numRef>
          </c:val>
        </c:ser>
        <c:gapWidth val="100"/>
        <c:axId val="38083814"/>
        <c:axId val="7210007"/>
      </c:barChart>
      <c:catAx>
        <c:axId val="38083814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7210007"/>
        <c:crossesAt val="0"/>
        <c:auto val="1"/>
        <c:lblOffset val="100"/>
        <c:tickLblSkip val="2"/>
        <c:noMultiLvlLbl val="0"/>
      </c:catAx>
      <c:valAx>
        <c:axId val="7210007"/>
        <c:scaling>
          <c:orientation val="minMax"/>
          <c:max val="60"/>
        </c:scaling>
        <c:axPos val="t"/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</a:defRPr>
            </a:pPr>
          </a:p>
        </c:txPr>
        <c:crossAx val="38083814"/>
        <c:crossesAt val="1"/>
        <c:crossBetween val="between"/>
        <c:dispUnits/>
      </c:valAx>
      <c:spPr>
        <a:gradFill rotWithShape="1">
          <a:gsLst>
            <a:gs pos="0">
              <a:srgbClr val="0000FF"/>
            </a:gs>
            <a:gs pos="100000">
              <a:srgbClr val="00FF00"/>
            </a:gs>
          </a:gsLst>
          <a:lin ang="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88"/>
          <c:w val="0.088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ourier New"/>
          <a:ea typeface="Courier New"/>
          <a:cs typeface="Courier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'STAND OP PERCENTAGE'!$R$15:$R$54</c:f>
              <c:numCache/>
            </c:numRef>
          </c:val>
        </c:ser>
        <c:overlap val="-100"/>
        <c:gapWidth val="100"/>
        <c:axId val="64890064"/>
        <c:axId val="47139665"/>
      </c:barChart>
      <c:catAx>
        <c:axId val="64890064"/>
        <c:scaling>
          <c:orientation val="maxMin"/>
        </c:scaling>
        <c:axPos val="l"/>
        <c:delete val="1"/>
        <c:majorTickMark val="out"/>
        <c:minorTickMark val="none"/>
        <c:tickLblPos val="nextTo"/>
        <c:crossAx val="47139665"/>
        <c:crossesAt val="0"/>
        <c:auto val="1"/>
        <c:lblOffset val="100"/>
        <c:tickLblSkip val="1"/>
        <c:noMultiLvlLbl val="0"/>
      </c:catAx>
      <c:valAx>
        <c:axId val="47139665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90064"/>
        <c:crossesAt val="1"/>
        <c:crossBetween val="between"/>
        <c:dispUnits/>
        <c:majorUnit val="0.2"/>
        <c:minorUnit val="0.1"/>
      </c:valAx>
      <c:spPr>
        <a:gradFill rotWithShape="1">
          <a:gsLst>
            <a:gs pos="0">
              <a:srgbClr val="3366FF"/>
            </a:gs>
            <a:gs pos="100000">
              <a:srgbClr val="00FF00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ourier New"/>
          <a:ea typeface="Courier New"/>
          <a:cs typeface="Courier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1</xdr:col>
      <xdr:colOff>381000</xdr:colOff>
      <xdr:row>0</xdr:row>
      <xdr:rowOff>428625</xdr:rowOff>
    </xdr:to>
    <xdr:pic>
      <xdr:nvPicPr>
        <xdr:cNvPr id="1" name="Figuur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762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1</xdr:row>
      <xdr:rowOff>0</xdr:rowOff>
    </xdr:from>
    <xdr:to>
      <xdr:col>8</xdr:col>
      <xdr:colOff>352425</xdr:colOff>
      <xdr:row>1</xdr:row>
      <xdr:rowOff>0</xdr:rowOff>
    </xdr:to>
    <xdr:sp>
      <xdr:nvSpPr>
        <xdr:cNvPr id="1" name="Line 21"/>
        <xdr:cNvSpPr>
          <a:spLocks/>
        </xdr:cNvSpPr>
      </xdr:nvSpPr>
      <xdr:spPr>
        <a:xfrm>
          <a:off x="4057650" y="4381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180975</xdr:colOff>
      <xdr:row>0</xdr:row>
      <xdr:rowOff>428625</xdr:rowOff>
    </xdr:to>
    <xdr:pic>
      <xdr:nvPicPr>
        <xdr:cNvPr id="2" name="Figuur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762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17</xdr:col>
      <xdr:colOff>657225</xdr:colOff>
      <xdr:row>12</xdr:row>
      <xdr:rowOff>76200</xdr:rowOff>
    </xdr:from>
    <xdr:to>
      <xdr:col>21</xdr:col>
      <xdr:colOff>447675</xdr:colOff>
      <xdr:row>53</xdr:row>
      <xdr:rowOff>47625</xdr:rowOff>
    </xdr:to>
    <xdr:graphicFrame>
      <xdr:nvGraphicFramePr>
        <xdr:cNvPr id="3" name="Grafiek 3"/>
        <xdr:cNvGraphicFramePr/>
      </xdr:nvGraphicFramePr>
      <xdr:xfrm>
        <a:off x="7448550" y="2152650"/>
        <a:ext cx="2047875" cy="739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2</xdr:row>
      <xdr:rowOff>0</xdr:rowOff>
    </xdr:from>
    <xdr:to>
      <xdr:col>7</xdr:col>
      <xdr:colOff>352425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171950" y="6286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85725</xdr:rowOff>
    </xdr:from>
    <xdr:to>
      <xdr:col>17</xdr:col>
      <xdr:colOff>638175</xdr:colOff>
      <xdr:row>56</xdr:row>
      <xdr:rowOff>104775</xdr:rowOff>
    </xdr:to>
    <xdr:graphicFrame>
      <xdr:nvGraphicFramePr>
        <xdr:cNvPr id="2" name="Grafiek 2"/>
        <xdr:cNvGraphicFramePr/>
      </xdr:nvGraphicFramePr>
      <xdr:xfrm>
        <a:off x="400050" y="2152650"/>
        <a:ext cx="729615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0</xdr:row>
      <xdr:rowOff>9525</xdr:rowOff>
    </xdr:from>
    <xdr:to>
      <xdr:col>1</xdr:col>
      <xdr:colOff>447675</xdr:colOff>
      <xdr:row>0</xdr:row>
      <xdr:rowOff>514350</xdr:rowOff>
    </xdr:to>
    <xdr:pic>
      <xdr:nvPicPr>
        <xdr:cNvPr id="3" name="Figuur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9525"/>
          <a:ext cx="3238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1</xdr:row>
      <xdr:rowOff>0</xdr:rowOff>
    </xdr:from>
    <xdr:to>
      <xdr:col>8</xdr:col>
      <xdr:colOff>352425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4057650" y="4381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180975</xdr:colOff>
      <xdr:row>0</xdr:row>
      <xdr:rowOff>428625</xdr:rowOff>
    </xdr:to>
    <xdr:pic>
      <xdr:nvPicPr>
        <xdr:cNvPr id="2" name="Figuur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762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18</xdr:col>
      <xdr:colOff>0</xdr:colOff>
      <xdr:row>12</xdr:row>
      <xdr:rowOff>114300</xdr:rowOff>
    </xdr:from>
    <xdr:to>
      <xdr:col>22</xdr:col>
      <xdr:colOff>0</xdr:colOff>
      <xdr:row>54</xdr:row>
      <xdr:rowOff>85725</xdr:rowOff>
    </xdr:to>
    <xdr:graphicFrame>
      <xdr:nvGraphicFramePr>
        <xdr:cNvPr id="3" name="Grafiek 3"/>
        <xdr:cNvGraphicFramePr/>
      </xdr:nvGraphicFramePr>
      <xdr:xfrm>
        <a:off x="7486650" y="2190750"/>
        <a:ext cx="2047875" cy="757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8"/>
  <sheetViews>
    <sheetView showGridLines="0" zoomScalePageLayoutView="0" workbookViewId="0" topLeftCell="A1">
      <selection activeCell="F18" sqref="F18"/>
    </sheetView>
  </sheetViews>
  <sheetFormatPr defaultColWidth="9.00390625" defaultRowHeight="13.5"/>
  <cols>
    <col min="1" max="1" width="3.125" style="1" customWidth="1"/>
    <col min="2" max="2" width="9.625" style="2" customWidth="1"/>
    <col min="3" max="3" width="9.625" style="3" customWidth="1"/>
    <col min="4" max="4" width="5.625" style="1" customWidth="1"/>
    <col min="5" max="5" width="9.625" style="1" customWidth="1"/>
    <col min="6" max="6" width="9.625" style="4" customWidth="1"/>
    <col min="7" max="7" width="5.625" style="1" customWidth="1"/>
    <col min="8" max="9" width="9.625" style="1" customWidth="1"/>
    <col min="10" max="10" width="5.625" style="1" customWidth="1"/>
    <col min="11" max="12" width="9.625" style="1" customWidth="1"/>
    <col min="13" max="13" width="5.625" style="1" customWidth="1"/>
    <col min="14" max="14" width="6.625" style="1" customWidth="1"/>
    <col min="15" max="182" width="8.625" style="1" customWidth="1"/>
    <col min="183" max="16384" width="9.00390625" style="1" customWidth="1"/>
  </cols>
  <sheetData>
    <row r="1" spans="2:13" ht="34.5" customHeight="1">
      <c r="B1" s="5"/>
      <c r="C1" s="6" t="s">
        <v>0</v>
      </c>
      <c r="D1" s="6"/>
      <c r="E1" s="7"/>
      <c r="F1" s="8"/>
      <c r="G1" s="6"/>
      <c r="H1" s="8"/>
      <c r="I1" s="8"/>
      <c r="J1" s="6"/>
      <c r="K1" s="8"/>
      <c r="L1" s="8"/>
      <c r="M1" s="9"/>
    </row>
    <row r="2" spans="2:13" ht="9" customHeight="1">
      <c r="B2" s="10"/>
      <c r="C2" s="11"/>
      <c r="D2" s="12"/>
      <c r="E2" s="12"/>
      <c r="F2" s="13"/>
      <c r="G2" s="12"/>
      <c r="H2" s="13"/>
      <c r="I2" s="13"/>
      <c r="J2" s="12"/>
      <c r="K2" s="13"/>
      <c r="L2" s="13"/>
      <c r="M2" s="9"/>
    </row>
    <row r="3" spans="2:12" s="9" customFormat="1" ht="15.75" customHeight="1">
      <c r="B3" s="129" t="s">
        <v>1</v>
      </c>
      <c r="C3" s="129"/>
      <c r="D3" s="129"/>
      <c r="E3" s="129"/>
      <c r="F3" s="14" t="s">
        <v>2</v>
      </c>
      <c r="G3" s="15"/>
      <c r="H3" s="15"/>
      <c r="K3" s="16"/>
      <c r="L3" s="17"/>
    </row>
    <row r="4" spans="2:8" s="9" customFormat="1" ht="20.25" customHeight="1">
      <c r="B4" s="18"/>
      <c r="C4" s="19" t="s">
        <v>3</v>
      </c>
      <c r="E4"/>
      <c r="F4" s="20"/>
      <c r="H4" s="15"/>
    </row>
    <row r="5" spans="2:8" s="9" customFormat="1" ht="14.25" customHeight="1">
      <c r="B5" s="21" t="s">
        <v>4</v>
      </c>
      <c r="C5" s="15" t="s">
        <v>5</v>
      </c>
      <c r="E5" s="18"/>
      <c r="F5" s="22" t="s">
        <v>6</v>
      </c>
      <c r="H5" s="15"/>
    </row>
    <row r="6" spans="2:8" s="9" customFormat="1" ht="14.25" customHeight="1">
      <c r="B6" s="23" t="s">
        <v>7</v>
      </c>
      <c r="C6" s="15" t="s">
        <v>8</v>
      </c>
      <c r="E6" s="15"/>
      <c r="F6" s="15" t="s">
        <v>9</v>
      </c>
      <c r="H6" s="15"/>
    </row>
    <row r="7" spans="2:8" s="9" customFormat="1" ht="14.25" customHeight="1">
      <c r="B7" s="23" t="s">
        <v>10</v>
      </c>
      <c r="C7" s="15" t="s">
        <v>11</v>
      </c>
      <c r="E7" s="22"/>
      <c r="F7" s="24"/>
      <c r="H7" s="15"/>
    </row>
    <row r="8" spans="2:8" s="9" customFormat="1" ht="14.25" customHeight="1">
      <c r="B8" s="23" t="s">
        <v>12</v>
      </c>
      <c r="C8" s="15" t="s">
        <v>13</v>
      </c>
      <c r="F8" s="24"/>
      <c r="H8" s="15"/>
    </row>
    <row r="9" spans="2:13" s="9" customFormat="1" ht="14.25" customHeight="1">
      <c r="B9" s="2"/>
      <c r="C9" s="23"/>
      <c r="D9" s="15"/>
      <c r="F9" s="24"/>
      <c r="G9" s="15"/>
      <c r="H9" s="15"/>
      <c r="J9" s="15"/>
      <c r="M9" s="15"/>
    </row>
    <row r="10" spans="2:12" s="9" customFormat="1" ht="14.25" customHeight="1">
      <c r="B10" s="130" t="s">
        <v>3</v>
      </c>
      <c r="C10" s="130"/>
      <c r="E10" s="130" t="s">
        <v>3</v>
      </c>
      <c r="F10" s="130"/>
      <c r="H10" s="130" t="s">
        <v>3</v>
      </c>
      <c r="I10" s="130"/>
      <c r="K10" s="130" t="s">
        <v>3</v>
      </c>
      <c r="L10" s="130"/>
    </row>
    <row r="11" spans="2:12" s="9" customFormat="1" ht="14.25" customHeight="1">
      <c r="B11" s="130" t="s">
        <v>5</v>
      </c>
      <c r="C11" s="130"/>
      <c r="E11" s="130" t="s">
        <v>8</v>
      </c>
      <c r="F11" s="130"/>
      <c r="H11" s="130" t="s">
        <v>11</v>
      </c>
      <c r="I11" s="130"/>
      <c r="K11" s="130" t="s">
        <v>13</v>
      </c>
      <c r="L11" s="130"/>
    </row>
    <row r="12" spans="2:12" s="9" customFormat="1" ht="14.25" customHeight="1">
      <c r="B12" s="130" t="s">
        <v>14</v>
      </c>
      <c r="C12" s="130"/>
      <c r="E12" s="130" t="s">
        <v>15</v>
      </c>
      <c r="F12" s="130"/>
      <c r="H12" s="130" t="s">
        <v>16</v>
      </c>
      <c r="I12" s="130"/>
      <c r="K12" s="130" t="s">
        <v>17</v>
      </c>
      <c r="L12" s="130"/>
    </row>
    <row r="13" spans="2:12" s="9" customFormat="1" ht="14.25" customHeight="1">
      <c r="B13" s="25" t="s">
        <v>18</v>
      </c>
      <c r="C13" s="25" t="s">
        <v>19</v>
      </c>
      <c r="E13" s="25" t="s">
        <v>20</v>
      </c>
      <c r="F13" s="25" t="s">
        <v>19</v>
      </c>
      <c r="H13" s="25" t="s">
        <v>20</v>
      </c>
      <c r="I13" s="25" t="s">
        <v>19</v>
      </c>
      <c r="K13" s="25" t="s">
        <v>20</v>
      </c>
      <c r="L13" s="25" t="s">
        <v>19</v>
      </c>
    </row>
    <row r="14" spans="2:13" s="15" customFormat="1" ht="14.25" customHeight="1">
      <c r="B14" s="26" t="s">
        <v>21</v>
      </c>
      <c r="C14" s="27">
        <v>3</v>
      </c>
      <c r="D14" s="9"/>
      <c r="E14" s="26" t="s">
        <v>21</v>
      </c>
      <c r="F14" s="27">
        <v>3</v>
      </c>
      <c r="G14" s="9"/>
      <c r="H14" s="26" t="s">
        <v>21</v>
      </c>
      <c r="I14" s="27">
        <v>3</v>
      </c>
      <c r="J14" s="9"/>
      <c r="K14" s="26" t="s">
        <v>21</v>
      </c>
      <c r="L14" s="27">
        <v>3</v>
      </c>
      <c r="M14" s="9"/>
    </row>
    <row r="15" spans="2:13" s="15" customFormat="1" ht="14.25" customHeight="1">
      <c r="B15" s="26" t="s">
        <v>22</v>
      </c>
      <c r="C15" s="27">
        <v>5</v>
      </c>
      <c r="D15" s="9"/>
      <c r="E15" s="26" t="s">
        <v>22</v>
      </c>
      <c r="F15" s="27">
        <v>5</v>
      </c>
      <c r="G15" s="28"/>
      <c r="H15" s="26" t="s">
        <v>22</v>
      </c>
      <c r="I15" s="27">
        <v>5</v>
      </c>
      <c r="J15" s="28"/>
      <c r="K15" s="26" t="s">
        <v>22</v>
      </c>
      <c r="L15" s="27">
        <v>4</v>
      </c>
      <c r="M15" s="28"/>
    </row>
    <row r="16" spans="2:13" s="15" customFormat="1" ht="14.25" customHeight="1">
      <c r="B16" s="26" t="s">
        <v>23</v>
      </c>
      <c r="C16" s="27">
        <v>6</v>
      </c>
      <c r="D16" s="9"/>
      <c r="E16" s="26" t="s">
        <v>23</v>
      </c>
      <c r="F16" s="27">
        <v>7</v>
      </c>
      <c r="G16" s="28"/>
      <c r="H16" s="26" t="s">
        <v>23</v>
      </c>
      <c r="I16" s="27">
        <v>6</v>
      </c>
      <c r="J16" s="28"/>
      <c r="K16" s="26" t="s">
        <v>23</v>
      </c>
      <c r="L16" s="27">
        <v>6</v>
      </c>
      <c r="M16" s="28"/>
    </row>
    <row r="17" spans="2:13" s="15" customFormat="1" ht="14.25" customHeight="1">
      <c r="B17" s="26" t="s">
        <v>24</v>
      </c>
      <c r="C17" s="27">
        <v>8</v>
      </c>
      <c r="D17" s="9"/>
      <c r="E17" s="26" t="s">
        <v>24</v>
      </c>
      <c r="F17" s="27">
        <v>9</v>
      </c>
      <c r="G17" s="28"/>
      <c r="H17" s="26" t="s">
        <v>24</v>
      </c>
      <c r="I17" s="27">
        <v>8</v>
      </c>
      <c r="J17" s="28"/>
      <c r="K17" s="26" t="s">
        <v>24</v>
      </c>
      <c r="L17" s="27">
        <v>7</v>
      </c>
      <c r="M17" s="28"/>
    </row>
    <row r="18" spans="2:13" s="15" customFormat="1" ht="14.25" customHeight="1">
      <c r="B18" s="26" t="s">
        <v>25</v>
      </c>
      <c r="C18" s="27">
        <v>9</v>
      </c>
      <c r="D18" s="9"/>
      <c r="E18" s="26" t="s">
        <v>25</v>
      </c>
      <c r="F18" s="27">
        <v>11</v>
      </c>
      <c r="G18" s="28"/>
      <c r="H18" s="26" t="s">
        <v>25</v>
      </c>
      <c r="I18" s="27">
        <v>9</v>
      </c>
      <c r="J18" s="28"/>
      <c r="K18" s="26" t="s">
        <v>25</v>
      </c>
      <c r="L18" s="27">
        <v>8</v>
      </c>
      <c r="M18" s="28"/>
    </row>
    <row r="19" spans="2:13" s="15" customFormat="1" ht="14.25" customHeight="1">
      <c r="B19" s="26" t="s">
        <v>26</v>
      </c>
      <c r="C19" s="27">
        <v>11</v>
      </c>
      <c r="D19" s="28"/>
      <c r="E19" s="26" t="s">
        <v>26</v>
      </c>
      <c r="F19" s="27">
        <v>13</v>
      </c>
      <c r="G19" s="28"/>
      <c r="H19" s="26" t="s">
        <v>26</v>
      </c>
      <c r="I19" s="27">
        <v>11</v>
      </c>
      <c r="J19" s="28"/>
      <c r="K19" s="26" t="s">
        <v>26</v>
      </c>
      <c r="L19" s="27">
        <v>9</v>
      </c>
      <c r="M19" s="28"/>
    </row>
    <row r="20" spans="2:13" s="15" customFormat="1" ht="14.25" customHeight="1">
      <c r="B20" s="26" t="s">
        <v>27</v>
      </c>
      <c r="C20" s="27">
        <v>12</v>
      </c>
      <c r="D20" s="28"/>
      <c r="E20" s="26" t="s">
        <v>27</v>
      </c>
      <c r="F20" s="27">
        <v>15</v>
      </c>
      <c r="G20" s="28"/>
      <c r="H20" s="26" t="s">
        <v>27</v>
      </c>
      <c r="I20" s="27">
        <v>12</v>
      </c>
      <c r="J20" s="28"/>
      <c r="K20" s="26" t="s">
        <v>27</v>
      </c>
      <c r="L20" s="27">
        <v>11</v>
      </c>
      <c r="M20" s="28"/>
    </row>
    <row r="21" spans="2:13" s="15" customFormat="1" ht="14.25" customHeight="1">
      <c r="B21" s="26" t="s">
        <v>28</v>
      </c>
      <c r="C21" s="27">
        <v>14</v>
      </c>
      <c r="D21" s="29"/>
      <c r="H21" s="26" t="s">
        <v>28</v>
      </c>
      <c r="I21" s="27">
        <v>14</v>
      </c>
      <c r="J21" s="29"/>
      <c r="K21" s="26" t="s">
        <v>28</v>
      </c>
      <c r="L21" s="27">
        <v>12</v>
      </c>
      <c r="M21" s="29"/>
    </row>
    <row r="22" spans="2:12" s="15" customFormat="1" ht="14.25" customHeight="1">
      <c r="B22" s="26" t="s">
        <v>29</v>
      </c>
      <c r="C22" s="27">
        <v>15</v>
      </c>
      <c r="H22" s="26" t="s">
        <v>29</v>
      </c>
      <c r="I22" s="27">
        <v>15</v>
      </c>
      <c r="K22" s="26" t="s">
        <v>29</v>
      </c>
      <c r="L22" s="27">
        <v>13</v>
      </c>
    </row>
    <row r="23" spans="11:12" s="15" customFormat="1" ht="14.25" customHeight="1">
      <c r="K23" s="26" t="s">
        <v>30</v>
      </c>
      <c r="L23" s="27">
        <v>14</v>
      </c>
    </row>
    <row r="24" spans="11:12" s="15" customFormat="1" ht="14.25" customHeight="1">
      <c r="K24" s="26" t="s">
        <v>31</v>
      </c>
      <c r="L24" s="27">
        <v>15</v>
      </c>
    </row>
    <row r="25" spans="2:6" s="15" customFormat="1" ht="14.25" customHeight="1">
      <c r="B25" s="30"/>
      <c r="C25" s="31"/>
      <c r="F25" s="32"/>
    </row>
    <row r="26" spans="2:6" s="15" customFormat="1" ht="14.25" customHeight="1">
      <c r="B26" s="30"/>
      <c r="C26" s="31"/>
      <c r="F26" s="32"/>
    </row>
    <row r="27" spans="2:6" s="15" customFormat="1" ht="14.25" customHeight="1">
      <c r="B27" s="30"/>
      <c r="C27" s="31"/>
      <c r="F27" s="32"/>
    </row>
    <row r="28" spans="2:6" s="15" customFormat="1" ht="14.25" customHeight="1">
      <c r="B28" s="30"/>
      <c r="C28" s="31"/>
      <c r="F28" s="32"/>
    </row>
    <row r="29" spans="2:6" s="15" customFormat="1" ht="14.25" customHeight="1">
      <c r="B29" s="30"/>
      <c r="C29" s="31"/>
      <c r="F29" s="32"/>
    </row>
    <row r="30" spans="2:6" s="15" customFormat="1" ht="14.25" customHeight="1">
      <c r="B30" s="30"/>
      <c r="C30" s="31"/>
      <c r="F30" s="32"/>
    </row>
    <row r="31" spans="2:6" s="15" customFormat="1" ht="14.25" customHeight="1">
      <c r="B31" s="30"/>
      <c r="C31" s="31"/>
      <c r="F31" s="32"/>
    </row>
    <row r="32" spans="2:6" s="15" customFormat="1" ht="14.25" customHeight="1">
      <c r="B32" s="30"/>
      <c r="C32" s="31"/>
      <c r="F32" s="32"/>
    </row>
    <row r="33" spans="2:6" s="15" customFormat="1" ht="14.25" customHeight="1">
      <c r="B33" s="30"/>
      <c r="C33" s="31"/>
      <c r="F33" s="32"/>
    </row>
    <row r="34" spans="2:6" s="15" customFormat="1" ht="14.25" customHeight="1">
      <c r="B34" s="30"/>
      <c r="C34" s="31"/>
      <c r="F34" s="32"/>
    </row>
    <row r="35" spans="2:6" s="15" customFormat="1" ht="14.25" customHeight="1">
      <c r="B35" s="30"/>
      <c r="C35" s="31"/>
      <c r="F35" s="32"/>
    </row>
    <row r="36" spans="2:6" s="15" customFormat="1" ht="14.25" customHeight="1">
      <c r="B36" s="30"/>
      <c r="C36" s="31"/>
      <c r="F36" s="32"/>
    </row>
    <row r="37" spans="2:6" s="15" customFormat="1" ht="15.75" customHeight="1">
      <c r="B37" s="30"/>
      <c r="C37" s="31"/>
      <c r="F37" s="32"/>
    </row>
    <row r="38" spans="2:6" s="15" customFormat="1" ht="15.75" customHeight="1">
      <c r="B38" s="30"/>
      <c r="C38" s="31"/>
      <c r="F38" s="32"/>
    </row>
    <row r="39" spans="2:6" s="15" customFormat="1" ht="15.75" customHeight="1">
      <c r="B39" s="30"/>
      <c r="C39" s="31"/>
      <c r="F39" s="32"/>
    </row>
    <row r="40" spans="2:6" s="15" customFormat="1" ht="15.75" customHeight="1">
      <c r="B40" s="30"/>
      <c r="C40" s="31"/>
      <c r="F40" s="32"/>
    </row>
    <row r="41" spans="2:6" s="15" customFormat="1" ht="15.75" customHeight="1">
      <c r="B41" s="30"/>
      <c r="C41" s="31"/>
      <c r="F41" s="32"/>
    </row>
    <row r="42" spans="2:6" s="15" customFormat="1" ht="15.75" customHeight="1">
      <c r="B42" s="30"/>
      <c r="C42" s="31"/>
      <c r="F42" s="32"/>
    </row>
    <row r="43" spans="2:6" s="15" customFormat="1" ht="15.75" customHeight="1">
      <c r="B43" s="30"/>
      <c r="C43" s="31"/>
      <c r="F43" s="32"/>
    </row>
    <row r="44" spans="2:6" s="15" customFormat="1" ht="15.75" customHeight="1">
      <c r="B44" s="30"/>
      <c r="C44" s="31"/>
      <c r="F44" s="32"/>
    </row>
    <row r="45" spans="2:6" s="15" customFormat="1" ht="15.75" customHeight="1">
      <c r="B45" s="30"/>
      <c r="C45" s="31"/>
      <c r="F45" s="32"/>
    </row>
    <row r="46" spans="2:6" s="15" customFormat="1" ht="15.75" customHeight="1">
      <c r="B46" s="30"/>
      <c r="C46" s="31"/>
      <c r="F46" s="32"/>
    </row>
    <row r="47" spans="2:6" s="15" customFormat="1" ht="15.75" customHeight="1">
      <c r="B47" s="30"/>
      <c r="C47" s="31"/>
      <c r="F47" s="32"/>
    </row>
    <row r="48" spans="2:6" s="15" customFormat="1" ht="15.75" customHeight="1">
      <c r="B48" s="30"/>
      <c r="C48" s="31"/>
      <c r="F48" s="32"/>
    </row>
    <row r="49" spans="2:6" s="15" customFormat="1" ht="15.75" customHeight="1">
      <c r="B49" s="30"/>
      <c r="C49" s="31"/>
      <c r="F49" s="32"/>
    </row>
    <row r="50" spans="2:6" s="15" customFormat="1" ht="15.75" customHeight="1">
      <c r="B50" s="30"/>
      <c r="C50" s="31"/>
      <c r="F50" s="32"/>
    </row>
    <row r="51" spans="2:6" s="15" customFormat="1" ht="15.75" customHeight="1">
      <c r="B51" s="30"/>
      <c r="C51" s="31"/>
      <c r="F51" s="32"/>
    </row>
    <row r="52" spans="2:6" s="15" customFormat="1" ht="15.75" customHeight="1">
      <c r="B52" s="30"/>
      <c r="C52" s="31"/>
      <c r="F52" s="32"/>
    </row>
    <row r="53" spans="2:6" s="15" customFormat="1" ht="15.75" customHeight="1">
      <c r="B53" s="30"/>
      <c r="C53" s="31"/>
      <c r="F53" s="32"/>
    </row>
    <row r="54" spans="2:6" s="15" customFormat="1" ht="15.75" customHeight="1">
      <c r="B54" s="30"/>
      <c r="C54" s="31"/>
      <c r="F54" s="32"/>
    </row>
    <row r="55" spans="2:6" s="15" customFormat="1" ht="15.75" customHeight="1">
      <c r="B55" s="30"/>
      <c r="C55" s="31"/>
      <c r="F55" s="32"/>
    </row>
    <row r="56" spans="2:6" s="9" customFormat="1" ht="15.75" customHeight="1">
      <c r="B56" s="2"/>
      <c r="C56" s="33"/>
      <c r="F56" s="20"/>
    </row>
    <row r="57" spans="2:6" s="9" customFormat="1" ht="15.75" customHeight="1">
      <c r="B57" s="2"/>
      <c r="C57" s="33"/>
      <c r="F57" s="20"/>
    </row>
    <row r="58" spans="2:6" s="9" customFormat="1" ht="15.75" customHeight="1">
      <c r="B58" s="2"/>
      <c r="C58" s="33"/>
      <c r="F58" s="20"/>
    </row>
    <row r="59" spans="2:6" s="9" customFormat="1" ht="15.75" customHeight="1">
      <c r="B59" s="2"/>
      <c r="C59" s="33"/>
      <c r="F59" s="20"/>
    </row>
    <row r="60" spans="2:6" s="9" customFormat="1" ht="15.75" customHeight="1">
      <c r="B60" s="2"/>
      <c r="C60" s="33"/>
      <c r="F60" s="20"/>
    </row>
    <row r="61" spans="2:6" s="9" customFormat="1" ht="15.75" customHeight="1">
      <c r="B61" s="2"/>
      <c r="C61" s="33"/>
      <c r="F61" s="20"/>
    </row>
    <row r="62" spans="2:6" s="9" customFormat="1" ht="15.75" customHeight="1">
      <c r="B62" s="2"/>
      <c r="C62" s="33"/>
      <c r="F62" s="20"/>
    </row>
    <row r="63" spans="2:6" s="9" customFormat="1" ht="15.75" customHeight="1">
      <c r="B63" s="2"/>
      <c r="C63" s="33"/>
      <c r="F63" s="20"/>
    </row>
    <row r="64" spans="2:6" s="9" customFormat="1" ht="15.75" customHeight="1">
      <c r="B64" s="2"/>
      <c r="C64" s="33"/>
      <c r="F64" s="20"/>
    </row>
    <row r="65" spans="2:6" s="9" customFormat="1" ht="15.75" customHeight="1">
      <c r="B65" s="2"/>
      <c r="C65" s="33"/>
      <c r="F65" s="20"/>
    </row>
    <row r="66" spans="2:6" s="9" customFormat="1" ht="15.75" customHeight="1">
      <c r="B66" s="2"/>
      <c r="C66" s="33"/>
      <c r="F66" s="20"/>
    </row>
    <row r="67" spans="2:6" s="9" customFormat="1" ht="15.75" customHeight="1">
      <c r="B67" s="2"/>
      <c r="C67" s="33"/>
      <c r="F67" s="20"/>
    </row>
    <row r="68" spans="2:6" s="9" customFormat="1" ht="15.75" customHeight="1">
      <c r="B68" s="2"/>
      <c r="C68" s="33"/>
      <c r="F68" s="20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</sheetData>
  <sheetProtection selectLockedCells="1" selectUnlockedCells="1"/>
  <mergeCells count="13">
    <mergeCell ref="B12:C12"/>
    <mergeCell ref="E12:F12"/>
    <mergeCell ref="H12:I12"/>
    <mergeCell ref="K12:L12"/>
    <mergeCell ref="B3:E3"/>
    <mergeCell ref="B10:C10"/>
    <mergeCell ref="E10:F10"/>
    <mergeCell ref="H10:I10"/>
    <mergeCell ref="K10:L10"/>
    <mergeCell ref="B11:C11"/>
    <mergeCell ref="E11:F11"/>
    <mergeCell ref="H11:I11"/>
    <mergeCell ref="K11:L11"/>
  </mergeCells>
  <printOptions horizontalCentered="1"/>
  <pageMargins left="0" right="0" top="0.39375" bottom="0" header="0.5118110236220472" footer="0.5118110236220472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02"/>
  <sheetViews>
    <sheetView showGridLines="0" tabSelected="1" zoomScalePageLayoutView="0" workbookViewId="0" topLeftCell="A2">
      <selection activeCell="A39" sqref="A39:IV39"/>
    </sheetView>
  </sheetViews>
  <sheetFormatPr defaultColWidth="9.00390625" defaultRowHeight="13.5"/>
  <cols>
    <col min="1" max="1" width="3.125" style="1" customWidth="1"/>
    <col min="2" max="2" width="2.625" style="2" customWidth="1"/>
    <col min="3" max="3" width="5.375" style="3" customWidth="1"/>
    <col min="4" max="4" width="13.00390625" style="1" customWidth="1"/>
    <col min="5" max="5" width="9.125" style="1" customWidth="1"/>
    <col min="6" max="6" width="6.875" style="4" customWidth="1"/>
    <col min="7" max="7" width="4.625" style="1" customWidth="1"/>
    <col min="8" max="8" width="4.125" style="1" customWidth="1"/>
    <col min="9" max="9" width="4.625" style="3" customWidth="1"/>
    <col min="10" max="10" width="4.125" style="34" customWidth="1"/>
    <col min="11" max="11" width="4.625" style="1" customWidth="1"/>
    <col min="12" max="12" width="4.125" style="35" customWidth="1"/>
    <col min="13" max="13" width="4.625" style="1" customWidth="1"/>
    <col min="14" max="14" width="4.125" style="1" customWidth="1"/>
    <col min="15" max="15" width="1.625" style="1" customWidth="1"/>
    <col min="16" max="16" width="6.25390625" style="1" customWidth="1"/>
    <col min="17" max="17" width="6.125" style="4" customWidth="1"/>
    <col min="18" max="18" width="9.125" style="1" customWidth="1"/>
    <col min="19" max="19" width="3.125" style="1" customWidth="1"/>
    <col min="20" max="20" width="8.75390625" style="1" customWidth="1"/>
    <col min="21" max="21" width="8.625" style="1" customWidth="1"/>
    <col min="22" max="22" width="6.375" style="1" customWidth="1"/>
    <col min="23" max="192" width="8.625" style="1" customWidth="1"/>
    <col min="193" max="16384" width="9.00390625" style="1" customWidth="1"/>
  </cols>
  <sheetData>
    <row r="1" spans="2:22" ht="34.5" customHeight="1">
      <c r="B1" s="5"/>
      <c r="C1" s="36"/>
      <c r="D1" s="6" t="s">
        <v>0</v>
      </c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37"/>
      <c r="R1" s="8"/>
      <c r="S1" s="8"/>
      <c r="T1" s="8"/>
      <c r="U1" s="8"/>
      <c r="V1" s="8"/>
    </row>
    <row r="2" spans="2:22" ht="6" customHeight="1">
      <c r="B2" s="10"/>
      <c r="C2" s="11"/>
      <c r="D2" s="12"/>
      <c r="E2" s="1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38"/>
      <c r="R2" s="13"/>
      <c r="S2" s="13"/>
      <c r="T2" s="13"/>
      <c r="U2" s="13"/>
      <c r="V2" s="13"/>
    </row>
    <row r="3" spans="2:21" s="9" customFormat="1" ht="15.75" customHeight="1">
      <c r="B3" s="129" t="s">
        <v>32</v>
      </c>
      <c r="C3" s="129"/>
      <c r="D3" s="129"/>
      <c r="E3" s="129"/>
      <c r="F3" s="32"/>
      <c r="G3" s="15"/>
      <c r="H3" s="15"/>
      <c r="I3" s="15"/>
      <c r="J3" s="15"/>
      <c r="K3" s="15"/>
      <c r="L3" s="39"/>
      <c r="M3" s="15"/>
      <c r="N3" s="15"/>
      <c r="O3" s="15"/>
      <c r="T3" s="16" t="s">
        <v>33</v>
      </c>
      <c r="U3" s="14">
        <f ca="1">NOW()</f>
        <v>45353.56608113426</v>
      </c>
    </row>
    <row r="4" spans="2:17" s="9" customFormat="1" ht="3" customHeight="1">
      <c r="B4" s="2"/>
      <c r="C4" s="40"/>
      <c r="E4" s="14"/>
      <c r="F4" s="32"/>
      <c r="G4"/>
      <c r="H4" s="15"/>
      <c r="I4" s="40"/>
      <c r="J4" s="41"/>
      <c r="K4" s="15"/>
      <c r="L4" s="39"/>
      <c r="M4" s="15"/>
      <c r="N4" s="15"/>
      <c r="O4" s="15"/>
      <c r="P4" s="15"/>
      <c r="Q4" s="32"/>
    </row>
    <row r="5" spans="2:18" s="9" customFormat="1" ht="14.25" customHeight="1">
      <c r="B5" s="2"/>
      <c r="C5" s="18"/>
      <c r="D5" s="18" t="s">
        <v>34</v>
      </c>
      <c r="E5"/>
      <c r="F5" s="20"/>
      <c r="G5" s="15"/>
      <c r="H5" s="15"/>
      <c r="I5" s="42"/>
      <c r="J5" s="43"/>
      <c r="K5" s="15"/>
      <c r="L5" s="39"/>
      <c r="M5" s="24" t="s">
        <v>35</v>
      </c>
      <c r="N5" s="44">
        <v>24</v>
      </c>
      <c r="P5" s="16"/>
      <c r="Q5" s="20"/>
      <c r="R5" s="45"/>
    </row>
    <row r="6" spans="2:18" s="9" customFormat="1" ht="14.25" customHeight="1">
      <c r="B6" s="2"/>
      <c r="C6" s="21" t="str">
        <f>"1:"</f>
        <v>1:</v>
      </c>
      <c r="D6" s="15" t="s">
        <v>36</v>
      </c>
      <c r="E6" s="18"/>
      <c r="F6" s="24"/>
      <c r="G6" s="46"/>
      <c r="H6" s="47"/>
      <c r="I6" s="46"/>
      <c r="J6" s="48"/>
      <c r="K6" s="49"/>
      <c r="L6" s="50"/>
      <c r="M6" s="24" t="s">
        <v>37</v>
      </c>
      <c r="N6" s="51">
        <v>15</v>
      </c>
      <c r="O6" s="52"/>
      <c r="P6"/>
      <c r="Q6" s="15"/>
      <c r="R6"/>
    </row>
    <row r="7" spans="2:18" s="9" customFormat="1" ht="14.25" customHeight="1">
      <c r="B7" s="2"/>
      <c r="C7" s="23" t="str">
        <f>"2:"</f>
        <v>2:</v>
      </c>
      <c r="D7" s="22" t="s">
        <v>38</v>
      </c>
      <c r="E7" s="15"/>
      <c r="F7" s="24"/>
      <c r="G7" s="53"/>
      <c r="H7" s="47"/>
      <c r="I7" s="53"/>
      <c r="J7" s="48"/>
      <c r="K7" s="49"/>
      <c r="L7" s="50"/>
      <c r="M7" s="24" t="s">
        <v>39</v>
      </c>
      <c r="N7" s="54">
        <v>4</v>
      </c>
      <c r="O7" s="55"/>
      <c r="P7"/>
      <c r="Q7" s="15"/>
      <c r="R7"/>
    </row>
    <row r="8" spans="2:18" s="9" customFormat="1" ht="14.25" customHeight="1">
      <c r="B8" s="2"/>
      <c r="C8" s="23" t="str">
        <f>"3:"</f>
        <v>3:</v>
      </c>
      <c r="D8" s="22" t="s">
        <v>40</v>
      </c>
      <c r="E8" s="22"/>
      <c r="F8" s="24"/>
      <c r="G8" s="46"/>
      <c r="H8" s="47"/>
      <c r="I8" s="46"/>
      <c r="J8" s="48"/>
      <c r="K8" s="49"/>
      <c r="L8" s="50"/>
      <c r="M8" s="24" t="s">
        <v>41</v>
      </c>
      <c r="N8" s="56">
        <v>30</v>
      </c>
      <c r="O8" s="52"/>
      <c r="P8"/>
      <c r="Q8" s="15"/>
      <c r="R8"/>
    </row>
    <row r="9" spans="2:18" s="9" customFormat="1" ht="14.25" customHeight="1">
      <c r="B9" s="2"/>
      <c r="C9" s="21"/>
      <c r="D9" s="57"/>
      <c r="E9" s="22"/>
      <c r="F9" s="24"/>
      <c r="G9" s="53"/>
      <c r="H9" s="47"/>
      <c r="I9" s="53"/>
      <c r="J9" s="48"/>
      <c r="K9" s="49"/>
      <c r="L9" s="50"/>
      <c r="M9" s="24" t="s">
        <v>42</v>
      </c>
      <c r="N9" s="51"/>
      <c r="O9" s="55"/>
      <c r="P9"/>
      <c r="Q9" s="15"/>
      <c r="R9"/>
    </row>
    <row r="10" spans="2:18" s="9" customFormat="1" ht="6" customHeight="1">
      <c r="B10" s="2"/>
      <c r="E10" s="57"/>
      <c r="F10" s="15"/>
      <c r="G10" s="15"/>
      <c r="H10" s="15"/>
      <c r="I10" s="42"/>
      <c r="J10" s="43"/>
      <c r="K10" s="15"/>
      <c r="L10" s="39"/>
      <c r="M10" s="15"/>
      <c r="N10" s="22"/>
      <c r="O10" s="22"/>
      <c r="P10" s="15"/>
      <c r="Q10" s="15"/>
      <c r="R10" s="15"/>
    </row>
    <row r="11" spans="2:18" s="9" customFormat="1" ht="12.75" customHeight="1">
      <c r="B11" s="2"/>
      <c r="C11" s="58"/>
      <c r="D11" s="22"/>
      <c r="E11" s="22"/>
      <c r="F11" s="52"/>
      <c r="G11" s="59"/>
      <c r="H11" s="60"/>
      <c r="I11" s="61"/>
      <c r="J11" s="62" t="s">
        <v>43</v>
      </c>
      <c r="K11" s="60"/>
      <c r="L11" s="63"/>
      <c r="M11" s="60"/>
      <c r="N11" s="64"/>
      <c r="O11" s="65"/>
      <c r="P11"/>
      <c r="Q11"/>
      <c r="R11"/>
    </row>
    <row r="12" spans="2:22" s="9" customFormat="1" ht="14.25" customHeight="1">
      <c r="B12" s="2"/>
      <c r="C12" s="58"/>
      <c r="D12" s="22"/>
      <c r="E12" s="22"/>
      <c r="F12" s="52"/>
      <c r="G12" s="66">
        <v>1</v>
      </c>
      <c r="H12" s="67"/>
      <c r="I12" s="68">
        <v>2</v>
      </c>
      <c r="J12" s="69"/>
      <c r="K12" s="70" t="str">
        <f>"3"</f>
        <v>3</v>
      </c>
      <c r="L12" s="69"/>
      <c r="M12" s="70">
        <v>4</v>
      </c>
      <c r="N12" s="67"/>
      <c r="O12" s="65"/>
      <c r="P12" s="71"/>
      <c r="Q12" s="72" t="s">
        <v>44</v>
      </c>
      <c r="R12" s="73"/>
      <c r="T12" s="74" t="s">
        <v>45</v>
      </c>
      <c r="U12" s="75"/>
      <c r="V12" s="76"/>
    </row>
    <row r="13" spans="2:18" s="9" customFormat="1" ht="14.25" customHeight="1">
      <c r="B13" s="2"/>
      <c r="C13" s="77"/>
      <c r="D13" s="72" t="s">
        <v>46</v>
      </c>
      <c r="E13" s="72"/>
      <c r="F13" s="72"/>
      <c r="G13" s="131">
        <v>45212</v>
      </c>
      <c r="H13" s="131"/>
      <c r="I13" s="131">
        <v>45275</v>
      </c>
      <c r="J13" s="131"/>
      <c r="K13" s="131">
        <v>45317</v>
      </c>
      <c r="L13" s="131"/>
      <c r="M13" s="131">
        <v>45352</v>
      </c>
      <c r="N13" s="131"/>
      <c r="O13" s="78"/>
      <c r="P13" s="79" t="s">
        <v>47</v>
      </c>
      <c r="Q13" s="80" t="s">
        <v>48</v>
      </c>
      <c r="R13" s="81"/>
    </row>
    <row r="14" spans="2:18" s="15" customFormat="1" ht="14.25" customHeight="1">
      <c r="B14" s="30"/>
      <c r="C14" s="82" t="s">
        <v>49</v>
      </c>
      <c r="D14" s="83" t="s">
        <v>50</v>
      </c>
      <c r="E14" s="84"/>
      <c r="F14" s="85" t="s">
        <v>51</v>
      </c>
      <c r="G14" s="86" t="s">
        <v>20</v>
      </c>
      <c r="H14" s="87" t="s">
        <v>52</v>
      </c>
      <c r="I14" s="88" t="s">
        <v>20</v>
      </c>
      <c r="J14" s="87" t="s">
        <v>52</v>
      </c>
      <c r="K14" s="88" t="s">
        <v>20</v>
      </c>
      <c r="L14" s="87" t="s">
        <v>52</v>
      </c>
      <c r="M14" s="88" t="s">
        <v>20</v>
      </c>
      <c r="N14" s="88" t="s">
        <v>52</v>
      </c>
      <c r="O14" s="89"/>
      <c r="P14" s="90" t="s">
        <v>53</v>
      </c>
      <c r="Q14" s="91" t="s">
        <v>20</v>
      </c>
      <c r="R14" s="92" t="s">
        <v>54</v>
      </c>
    </row>
    <row r="15" spans="2:18" s="15" customFormat="1" ht="14.25" customHeight="1">
      <c r="B15" s="93">
        <v>1</v>
      </c>
      <c r="C15" s="94" t="s">
        <v>55</v>
      </c>
      <c r="D15" s="95" t="s">
        <v>56</v>
      </c>
      <c r="E15" s="96" t="s">
        <v>57</v>
      </c>
      <c r="F15" s="97">
        <f>SUM(G15:N15)</f>
        <v>51</v>
      </c>
      <c r="G15" s="98">
        <v>15</v>
      </c>
      <c r="H15" s="99"/>
      <c r="I15" s="98">
        <v>11</v>
      </c>
      <c r="J15" s="99"/>
      <c r="K15" s="98">
        <v>14</v>
      </c>
      <c r="L15" s="99"/>
      <c r="M15" s="98">
        <v>11</v>
      </c>
      <c r="N15" s="100"/>
      <c r="O15" s="101"/>
      <c r="P15" s="102">
        <v>4</v>
      </c>
      <c r="Q15" s="103">
        <f>SUM(G15+I15+K15+M15)</f>
        <v>51</v>
      </c>
      <c r="R15" s="104">
        <f>(Q15/P15)/$N$6</f>
        <v>0.85</v>
      </c>
    </row>
    <row r="16" spans="2:18" s="15" customFormat="1" ht="14.25" customHeight="1">
      <c r="B16" s="93">
        <f>B15+1</f>
        <v>2</v>
      </c>
      <c r="C16" s="94" t="s">
        <v>58</v>
      </c>
      <c r="D16" s="95" t="s">
        <v>63</v>
      </c>
      <c r="E16" s="96" t="s">
        <v>64</v>
      </c>
      <c r="F16" s="97">
        <f>SUM(G16:N16)</f>
        <v>49</v>
      </c>
      <c r="G16" s="98">
        <v>13</v>
      </c>
      <c r="H16" s="99"/>
      <c r="I16" s="98">
        <v>9</v>
      </c>
      <c r="J16" s="99"/>
      <c r="K16" s="98">
        <v>12</v>
      </c>
      <c r="L16" s="99"/>
      <c r="M16" s="98">
        <v>15</v>
      </c>
      <c r="N16" s="100"/>
      <c r="O16" s="101"/>
      <c r="P16" s="102">
        <v>4</v>
      </c>
      <c r="Q16" s="103">
        <f>SUM(G16+I16+K16+M16)</f>
        <v>49</v>
      </c>
      <c r="R16" s="104">
        <f>(Q16/P16)/$N$6</f>
        <v>0.8166666666666667</v>
      </c>
    </row>
    <row r="17" spans="2:18" s="15" customFormat="1" ht="14.25" customHeight="1">
      <c r="B17" s="93">
        <f>B16+1</f>
        <v>3</v>
      </c>
      <c r="C17" s="94" t="s">
        <v>106</v>
      </c>
      <c r="D17" s="95" t="s">
        <v>76</v>
      </c>
      <c r="E17" s="96" t="s">
        <v>77</v>
      </c>
      <c r="F17" s="97">
        <f>SUM(G17:N17)</f>
        <v>41</v>
      </c>
      <c r="G17" s="98"/>
      <c r="H17" s="99">
        <v>6</v>
      </c>
      <c r="I17" s="98">
        <v>11</v>
      </c>
      <c r="J17" s="99"/>
      <c r="K17" s="98">
        <v>11</v>
      </c>
      <c r="L17" s="99"/>
      <c r="M17" s="98">
        <v>13</v>
      </c>
      <c r="N17" s="100"/>
      <c r="O17" s="101"/>
      <c r="P17" s="102">
        <v>3</v>
      </c>
      <c r="Q17" s="103">
        <f>SUM(G17+I17+K17+M17)</f>
        <v>35</v>
      </c>
      <c r="R17" s="104">
        <f>(Q17/P17)/$N$6</f>
        <v>0.7777777777777778</v>
      </c>
    </row>
    <row r="18" spans="2:18" s="15" customFormat="1" ht="14.25" customHeight="1">
      <c r="B18" s="93">
        <f>B17+1</f>
        <v>4</v>
      </c>
      <c r="C18" s="94" t="s">
        <v>107</v>
      </c>
      <c r="D18" s="95" t="s">
        <v>59</v>
      </c>
      <c r="E18" s="105" t="s">
        <v>60</v>
      </c>
      <c r="F18" s="97">
        <f>SUM(G18:N18)</f>
        <v>39</v>
      </c>
      <c r="G18" s="98">
        <v>11</v>
      </c>
      <c r="H18" s="99"/>
      <c r="I18" s="98">
        <v>13</v>
      </c>
      <c r="J18" s="99"/>
      <c r="K18" s="98"/>
      <c r="L18" s="99">
        <v>6</v>
      </c>
      <c r="M18" s="98">
        <v>9</v>
      </c>
      <c r="N18" s="100"/>
      <c r="O18" s="101"/>
      <c r="P18" s="102">
        <v>3</v>
      </c>
      <c r="Q18" s="103">
        <f>SUM(G18+I18+K18+M18)</f>
        <v>33</v>
      </c>
      <c r="R18" s="104">
        <f>(Q18/P18)/$N$6</f>
        <v>0.7333333333333333</v>
      </c>
    </row>
    <row r="19" spans="2:18" s="15" customFormat="1" ht="14.25" customHeight="1">
      <c r="B19" s="93">
        <f>B18+1</f>
        <v>5</v>
      </c>
      <c r="C19" s="94" t="s">
        <v>108</v>
      </c>
      <c r="D19" s="106" t="s">
        <v>63</v>
      </c>
      <c r="E19" s="105" t="s">
        <v>65</v>
      </c>
      <c r="F19" s="97">
        <f>SUM(G19:N19)</f>
        <v>38</v>
      </c>
      <c r="G19" s="98">
        <v>15</v>
      </c>
      <c r="H19" s="99"/>
      <c r="I19" s="98"/>
      <c r="J19" s="99">
        <v>6</v>
      </c>
      <c r="K19" s="98">
        <v>8</v>
      </c>
      <c r="L19" s="99"/>
      <c r="M19" s="98">
        <v>9</v>
      </c>
      <c r="N19" s="100"/>
      <c r="O19" s="101"/>
      <c r="P19" s="102">
        <v>3</v>
      </c>
      <c r="Q19" s="103">
        <f>SUM(G19+I19+K19+M19)</f>
        <v>32</v>
      </c>
      <c r="R19" s="104">
        <f>(Q19/P19)/$N$6</f>
        <v>0.711111111111111</v>
      </c>
    </row>
    <row r="20" spans="2:18" s="15" customFormat="1" ht="14.25" customHeight="1">
      <c r="B20" s="93">
        <f>B19+1</f>
        <v>6</v>
      </c>
      <c r="C20" s="94" t="s">
        <v>108</v>
      </c>
      <c r="D20" s="95" t="s">
        <v>61</v>
      </c>
      <c r="E20" s="96" t="s">
        <v>62</v>
      </c>
      <c r="F20" s="97">
        <f>SUM(G20:N20)</f>
        <v>38</v>
      </c>
      <c r="G20" s="107">
        <v>8</v>
      </c>
      <c r="H20" s="108"/>
      <c r="I20" s="107">
        <v>15</v>
      </c>
      <c r="J20" s="108"/>
      <c r="K20" s="107">
        <v>6</v>
      </c>
      <c r="L20" s="108"/>
      <c r="M20" s="107">
        <v>9</v>
      </c>
      <c r="N20" s="109"/>
      <c r="O20" s="101"/>
      <c r="P20" s="102">
        <v>4</v>
      </c>
      <c r="Q20" s="103">
        <f>SUM(G20+I20+K20+M20)</f>
        <v>38</v>
      </c>
      <c r="R20" s="104">
        <f>(Q20/P20)/$N$6</f>
        <v>0.6333333333333333</v>
      </c>
    </row>
    <row r="21" spans="2:18" s="15" customFormat="1" ht="14.25" customHeight="1">
      <c r="B21" s="93">
        <f>B20+1</f>
        <v>7</v>
      </c>
      <c r="C21" s="94" t="s">
        <v>109</v>
      </c>
      <c r="D21" s="95" t="s">
        <v>63</v>
      </c>
      <c r="E21" s="96" t="s">
        <v>73</v>
      </c>
      <c r="F21" s="97">
        <f>SUM(G21:N21)</f>
        <v>36</v>
      </c>
      <c r="G21" s="98"/>
      <c r="H21" s="99">
        <v>6</v>
      </c>
      <c r="I21" s="98">
        <v>13</v>
      </c>
      <c r="J21" s="99"/>
      <c r="K21" s="98">
        <v>11</v>
      </c>
      <c r="L21" s="99"/>
      <c r="M21" s="98">
        <v>6</v>
      </c>
      <c r="N21" s="100"/>
      <c r="O21" s="101"/>
      <c r="P21" s="102">
        <v>3</v>
      </c>
      <c r="Q21" s="103">
        <f>SUM(G21+I21+K21+M21)</f>
        <v>30</v>
      </c>
      <c r="R21" s="104">
        <f>(Q21/P21)/$N$6</f>
        <v>0.6666666666666666</v>
      </c>
    </row>
    <row r="22" spans="2:18" s="15" customFormat="1" ht="14.25" customHeight="1">
      <c r="B22" s="93">
        <f>B21+1</f>
        <v>8</v>
      </c>
      <c r="C22" s="94" t="s">
        <v>109</v>
      </c>
      <c r="D22" s="95" t="s">
        <v>66</v>
      </c>
      <c r="E22" s="96" t="s">
        <v>67</v>
      </c>
      <c r="F22" s="97">
        <f>SUM(G22:N22)</f>
        <v>36</v>
      </c>
      <c r="G22" s="98">
        <v>8</v>
      </c>
      <c r="H22" s="99"/>
      <c r="I22" s="98">
        <v>11</v>
      </c>
      <c r="J22" s="99"/>
      <c r="K22" s="98">
        <v>6</v>
      </c>
      <c r="L22" s="99"/>
      <c r="M22" s="98">
        <v>11</v>
      </c>
      <c r="N22" s="100"/>
      <c r="O22" s="101"/>
      <c r="P22" s="102">
        <v>4</v>
      </c>
      <c r="Q22" s="103">
        <f>SUM(G22+I22+K22+M22)</f>
        <v>36</v>
      </c>
      <c r="R22" s="104">
        <f>(Q22/P22)/$N$6</f>
        <v>0.6</v>
      </c>
    </row>
    <row r="23" spans="2:18" s="15" customFormat="1" ht="14.25" customHeight="1">
      <c r="B23" s="93">
        <f>B22+1</f>
        <v>9</v>
      </c>
      <c r="C23" s="94" t="s">
        <v>72</v>
      </c>
      <c r="D23" s="95" t="s">
        <v>68</v>
      </c>
      <c r="E23" s="96" t="s">
        <v>69</v>
      </c>
      <c r="F23" s="97">
        <f>SUM(G23:N23)</f>
        <v>35</v>
      </c>
      <c r="G23" s="107">
        <v>13</v>
      </c>
      <c r="H23" s="108"/>
      <c r="I23" s="107"/>
      <c r="J23" s="108">
        <v>6</v>
      </c>
      <c r="K23" s="107">
        <v>11</v>
      </c>
      <c r="L23" s="108"/>
      <c r="M23" s="107">
        <v>5</v>
      </c>
      <c r="N23" s="109"/>
      <c r="O23" s="101"/>
      <c r="P23" s="102">
        <v>3</v>
      </c>
      <c r="Q23" s="103">
        <f>SUM(G23+I23+K23+M23)</f>
        <v>29</v>
      </c>
      <c r="R23" s="104">
        <f>(Q23/P23)/$N$6</f>
        <v>0.6444444444444444</v>
      </c>
    </row>
    <row r="24" spans="2:18" s="15" customFormat="1" ht="14.25" customHeight="1">
      <c r="B24" s="93">
        <f>B23+1</f>
        <v>10</v>
      </c>
      <c r="C24" s="94" t="s">
        <v>110</v>
      </c>
      <c r="D24" s="106" t="s">
        <v>70</v>
      </c>
      <c r="E24" s="110" t="s">
        <v>71</v>
      </c>
      <c r="F24" s="97">
        <f>SUM(G24:N24)</f>
        <v>33</v>
      </c>
      <c r="G24" s="98">
        <v>13</v>
      </c>
      <c r="H24" s="99"/>
      <c r="I24" s="98"/>
      <c r="J24" s="99">
        <v>6</v>
      </c>
      <c r="K24" s="98"/>
      <c r="L24" s="99">
        <v>3</v>
      </c>
      <c r="M24" s="98">
        <v>11</v>
      </c>
      <c r="N24" s="100"/>
      <c r="O24" s="101"/>
      <c r="P24" s="102">
        <v>2</v>
      </c>
      <c r="Q24" s="103">
        <f>SUM(G24+I24+K24+M24)</f>
        <v>24</v>
      </c>
      <c r="R24" s="104">
        <f>(Q24/P24)/$N$6</f>
        <v>0.8</v>
      </c>
    </row>
    <row r="25" spans="2:18" s="15" customFormat="1" ht="14.25" customHeight="1">
      <c r="B25" s="93">
        <f>B24+1</f>
        <v>11</v>
      </c>
      <c r="C25" s="94" t="s">
        <v>110</v>
      </c>
      <c r="D25" s="95" t="s">
        <v>80</v>
      </c>
      <c r="E25" s="96" t="s">
        <v>81</v>
      </c>
      <c r="F25" s="97">
        <f>SUM(G25:N25)</f>
        <v>33</v>
      </c>
      <c r="G25" s="107"/>
      <c r="H25" s="108">
        <v>6</v>
      </c>
      <c r="I25" s="107">
        <v>9</v>
      </c>
      <c r="J25" s="108"/>
      <c r="K25" s="107">
        <v>3</v>
      </c>
      <c r="L25" s="108"/>
      <c r="M25" s="107">
        <v>15</v>
      </c>
      <c r="N25" s="109"/>
      <c r="O25" s="101"/>
      <c r="P25" s="102">
        <v>3</v>
      </c>
      <c r="Q25" s="103">
        <f>SUM(G25+I25+K25+M25)</f>
        <v>27</v>
      </c>
      <c r="R25" s="104">
        <f>(Q25/P25)/$N$6</f>
        <v>0.6</v>
      </c>
    </row>
    <row r="26" spans="2:18" s="15" customFormat="1" ht="14.25" customHeight="1">
      <c r="B26" s="93">
        <f>B25+1</f>
        <v>12</v>
      </c>
      <c r="C26" s="94" t="s">
        <v>111</v>
      </c>
      <c r="D26" s="95" t="s">
        <v>78</v>
      </c>
      <c r="E26" s="96" t="s">
        <v>79</v>
      </c>
      <c r="F26" s="97">
        <f>SUM(G26:N26)</f>
        <v>32</v>
      </c>
      <c r="G26" s="98">
        <v>13</v>
      </c>
      <c r="H26" s="99"/>
      <c r="I26" s="98">
        <v>3</v>
      </c>
      <c r="J26" s="99"/>
      <c r="K26" s="98">
        <v>11</v>
      </c>
      <c r="L26" s="99"/>
      <c r="M26" s="98">
        <v>5</v>
      </c>
      <c r="N26" s="100"/>
      <c r="O26" s="101"/>
      <c r="P26" s="102">
        <v>4</v>
      </c>
      <c r="Q26" s="103">
        <f>SUM(G26+I26+K26+M26)</f>
        <v>32</v>
      </c>
      <c r="R26" s="104">
        <f>(Q26/P26)/$N$6</f>
        <v>0.5333333333333333</v>
      </c>
    </row>
    <row r="27" spans="2:18" s="15" customFormat="1" ht="14.25" customHeight="1">
      <c r="B27" s="93">
        <f>B26+1</f>
        <v>13</v>
      </c>
      <c r="C27" s="94" t="s">
        <v>112</v>
      </c>
      <c r="D27" s="95" t="s">
        <v>74</v>
      </c>
      <c r="E27" s="96" t="s">
        <v>75</v>
      </c>
      <c r="F27" s="97">
        <f>SUM(G27:N27)</f>
        <v>31</v>
      </c>
      <c r="G27" s="107">
        <v>11</v>
      </c>
      <c r="H27" s="108"/>
      <c r="I27" s="107">
        <v>7</v>
      </c>
      <c r="J27" s="108"/>
      <c r="K27" s="107"/>
      <c r="L27" s="108">
        <v>6</v>
      </c>
      <c r="M27" s="107">
        <v>7</v>
      </c>
      <c r="N27" s="109"/>
      <c r="O27" s="101"/>
      <c r="P27" s="102">
        <v>3</v>
      </c>
      <c r="Q27" s="103">
        <f>SUM(G27+I27+K27+M27)</f>
        <v>25</v>
      </c>
      <c r="R27" s="104">
        <f>(Q27/P27)/$N$6</f>
        <v>0.5555555555555556</v>
      </c>
    </row>
    <row r="28" spans="2:18" s="15" customFormat="1" ht="14.25" customHeight="1">
      <c r="B28" s="93">
        <f>B27+1</f>
        <v>14</v>
      </c>
      <c r="C28" s="94" t="s">
        <v>113</v>
      </c>
      <c r="D28" s="106" t="s">
        <v>96</v>
      </c>
      <c r="E28" s="105" t="s">
        <v>97</v>
      </c>
      <c r="F28" s="97">
        <f>SUM(G28:N28)</f>
        <v>29</v>
      </c>
      <c r="G28" s="107"/>
      <c r="H28" s="108">
        <v>6</v>
      </c>
      <c r="I28" s="107"/>
      <c r="J28" s="108">
        <v>3</v>
      </c>
      <c r="K28" s="107">
        <v>13</v>
      </c>
      <c r="L28" s="108"/>
      <c r="M28" s="107">
        <v>7</v>
      </c>
      <c r="N28" s="109"/>
      <c r="O28" s="101"/>
      <c r="P28" s="102">
        <v>2</v>
      </c>
      <c r="Q28" s="103">
        <f>SUM(G28+I28+K28+M28)</f>
        <v>20</v>
      </c>
      <c r="R28" s="104">
        <f>(Q28/P28)/$N$6</f>
        <v>0.6666666666666666</v>
      </c>
    </row>
    <row r="29" spans="2:18" s="15" customFormat="1" ht="14.25" customHeight="1">
      <c r="B29" s="93">
        <f>B28+1</f>
        <v>15</v>
      </c>
      <c r="C29" s="94" t="s">
        <v>113</v>
      </c>
      <c r="D29" s="95" t="s">
        <v>86</v>
      </c>
      <c r="E29" s="96" t="s">
        <v>87</v>
      </c>
      <c r="F29" s="97">
        <f>SUM(G29:N29)</f>
        <v>29</v>
      </c>
      <c r="G29" s="98">
        <v>7</v>
      </c>
      <c r="H29" s="99"/>
      <c r="I29" s="98"/>
      <c r="J29" s="99">
        <v>6</v>
      </c>
      <c r="K29" s="98">
        <v>9</v>
      </c>
      <c r="L29" s="99"/>
      <c r="M29" s="98">
        <v>7</v>
      </c>
      <c r="N29" s="100"/>
      <c r="O29" s="101"/>
      <c r="P29" s="102">
        <v>3</v>
      </c>
      <c r="Q29" s="103">
        <f>SUM(G29+I29+K29+M29)</f>
        <v>23</v>
      </c>
      <c r="R29" s="104">
        <f>(Q29/P29)/$N$6</f>
        <v>0.5111111111111112</v>
      </c>
    </row>
    <row r="30" spans="2:18" s="15" customFormat="1" ht="14.25" customHeight="1">
      <c r="B30" s="93">
        <f>B29+1</f>
        <v>16</v>
      </c>
      <c r="C30" s="94" t="s">
        <v>85</v>
      </c>
      <c r="D30" s="95" t="s">
        <v>88</v>
      </c>
      <c r="E30" s="96" t="s">
        <v>89</v>
      </c>
      <c r="F30" s="97">
        <f>SUM(G30:N30)</f>
        <v>27</v>
      </c>
      <c r="G30" s="107">
        <v>9</v>
      </c>
      <c r="H30" s="108"/>
      <c r="I30" s="107">
        <v>3</v>
      </c>
      <c r="J30" s="108"/>
      <c r="K30" s="107">
        <v>9</v>
      </c>
      <c r="L30" s="108"/>
      <c r="M30" s="107"/>
      <c r="N30" s="109">
        <v>6</v>
      </c>
      <c r="O30" s="101"/>
      <c r="P30" s="102">
        <v>3</v>
      </c>
      <c r="Q30" s="103">
        <f>SUM(G30+I30+K30+M30)</f>
        <v>21</v>
      </c>
      <c r="R30" s="104">
        <f>(Q30/P30)/$N$6</f>
        <v>0.4666666666666667</v>
      </c>
    </row>
    <row r="31" spans="2:18" s="15" customFormat="1" ht="14.25" customHeight="1">
      <c r="B31" s="93">
        <f>B30+1</f>
        <v>17</v>
      </c>
      <c r="C31" s="94" t="s">
        <v>114</v>
      </c>
      <c r="D31" s="95" t="s">
        <v>98</v>
      </c>
      <c r="E31" s="96" t="s">
        <v>99</v>
      </c>
      <c r="F31" s="97">
        <f>SUM(G31:N31)</f>
        <v>19</v>
      </c>
      <c r="G31" s="98">
        <v>3</v>
      </c>
      <c r="H31" s="99"/>
      <c r="I31" s="98">
        <v>3</v>
      </c>
      <c r="J31" s="99"/>
      <c r="K31" s="98"/>
      <c r="L31" s="99">
        <v>6</v>
      </c>
      <c r="M31" s="98">
        <v>7</v>
      </c>
      <c r="N31" s="100"/>
      <c r="O31" s="101"/>
      <c r="P31" s="102">
        <v>3</v>
      </c>
      <c r="Q31" s="103">
        <f>SUM(G31+I31+K31+M31)</f>
        <v>13</v>
      </c>
      <c r="R31" s="104">
        <f>(Q31/P31)/$N$6</f>
        <v>0.28888888888888886</v>
      </c>
    </row>
    <row r="32" spans="2:18" s="15" customFormat="1" ht="14.25" customHeight="1">
      <c r="B32" s="93">
        <f>B31+1</f>
        <v>18</v>
      </c>
      <c r="C32" s="94" t="s">
        <v>115</v>
      </c>
      <c r="D32" s="95" t="s">
        <v>63</v>
      </c>
      <c r="E32" s="96" t="s">
        <v>82</v>
      </c>
      <c r="F32" s="97">
        <f>SUM(G32:N32)</f>
        <v>17</v>
      </c>
      <c r="G32" s="107">
        <v>8</v>
      </c>
      <c r="H32" s="108"/>
      <c r="I32" s="107"/>
      <c r="J32" s="108">
        <v>6</v>
      </c>
      <c r="K32" s="107"/>
      <c r="L32" s="108">
        <v>3</v>
      </c>
      <c r="M32" s="107"/>
      <c r="N32" s="109">
        <v>0</v>
      </c>
      <c r="O32" s="101"/>
      <c r="P32" s="102">
        <v>1</v>
      </c>
      <c r="Q32" s="103">
        <f>SUM(G32+I32+K32+M32)</f>
        <v>8</v>
      </c>
      <c r="R32" s="104">
        <f>(Q32/P32)/$N$6</f>
        <v>0.5333333333333333</v>
      </c>
    </row>
    <row r="33" spans="2:18" s="15" customFormat="1" ht="14.25" customHeight="1">
      <c r="B33" s="93">
        <f>B32+1</f>
        <v>19</v>
      </c>
      <c r="C33" s="94" t="s">
        <v>116</v>
      </c>
      <c r="D33" s="95" t="s">
        <v>83</v>
      </c>
      <c r="E33" s="96" t="s">
        <v>84</v>
      </c>
      <c r="F33" s="97">
        <f>SUM(G33:N33)</f>
        <v>17</v>
      </c>
      <c r="G33" s="107">
        <v>8</v>
      </c>
      <c r="H33" s="108"/>
      <c r="I33" s="107"/>
      <c r="J33" s="108">
        <v>6</v>
      </c>
      <c r="K33" s="107"/>
      <c r="L33" s="108">
        <v>3</v>
      </c>
      <c r="M33" s="107"/>
      <c r="N33" s="109">
        <v>0</v>
      </c>
      <c r="O33" s="101"/>
      <c r="P33" s="102">
        <v>1</v>
      </c>
      <c r="Q33" s="103">
        <f>SUM(G33+I33+K33+M33)</f>
        <v>8</v>
      </c>
      <c r="R33" s="104">
        <f>(Q33/P33)/$N$6</f>
        <v>0.5333333333333333</v>
      </c>
    </row>
    <row r="34" spans="2:18" s="15" customFormat="1" ht="14.25" customHeight="1">
      <c r="B34" s="93">
        <f>B33+1</f>
        <v>20</v>
      </c>
      <c r="C34" s="94" t="s">
        <v>103</v>
      </c>
      <c r="D34" s="95" t="s">
        <v>105</v>
      </c>
      <c r="E34" s="96" t="s">
        <v>104</v>
      </c>
      <c r="F34" s="97">
        <f>SUM(G34:N34)</f>
        <v>16</v>
      </c>
      <c r="G34" s="107"/>
      <c r="H34" s="108">
        <v>6</v>
      </c>
      <c r="I34" s="107"/>
      <c r="J34" s="108">
        <v>3</v>
      </c>
      <c r="K34" s="107"/>
      <c r="L34" s="108">
        <v>0</v>
      </c>
      <c r="M34" s="107">
        <v>7</v>
      </c>
      <c r="N34" s="109"/>
      <c r="O34" s="101"/>
      <c r="P34" s="102">
        <v>1</v>
      </c>
      <c r="Q34" s="103">
        <f>SUM(G34+I34+K34+M34)</f>
        <v>7</v>
      </c>
      <c r="R34" s="104">
        <f>(Q34/P34)/$N$6</f>
        <v>0.4666666666666667</v>
      </c>
    </row>
    <row r="35" spans="2:18" s="15" customFormat="1" ht="14.25" customHeight="1">
      <c r="B35" s="93">
        <f>B34+1</f>
        <v>21</v>
      </c>
      <c r="C35" s="94" t="s">
        <v>117</v>
      </c>
      <c r="D35" s="95" t="s">
        <v>90</v>
      </c>
      <c r="E35" s="96" t="s">
        <v>91</v>
      </c>
      <c r="F35" s="97">
        <f>SUM(G35:N35)</f>
        <v>15</v>
      </c>
      <c r="G35" s="107">
        <v>6</v>
      </c>
      <c r="H35" s="108"/>
      <c r="I35" s="107"/>
      <c r="J35" s="108">
        <v>6</v>
      </c>
      <c r="K35" s="107"/>
      <c r="L35" s="108">
        <v>3</v>
      </c>
      <c r="M35" s="107"/>
      <c r="N35" s="109">
        <v>0</v>
      </c>
      <c r="O35" s="101"/>
      <c r="P35" s="102">
        <v>1</v>
      </c>
      <c r="Q35" s="103">
        <f>SUM(G35+I35+K35+M35)</f>
        <v>6</v>
      </c>
      <c r="R35" s="104">
        <f>(Q35/P35)/$N$6</f>
        <v>0.4</v>
      </c>
    </row>
    <row r="36" spans="2:18" s="15" customFormat="1" ht="14.25" customHeight="1">
      <c r="B36" s="93">
        <f>B35+1</f>
        <v>22</v>
      </c>
      <c r="C36" s="94" t="s">
        <v>118</v>
      </c>
      <c r="D36" s="95" t="s">
        <v>94</v>
      </c>
      <c r="E36" s="96" t="s">
        <v>95</v>
      </c>
      <c r="F36" s="97">
        <f>SUM(G36:N36)</f>
        <v>14</v>
      </c>
      <c r="G36" s="107"/>
      <c r="H36" s="108">
        <v>6</v>
      </c>
      <c r="I36" s="107"/>
      <c r="J36" s="108">
        <v>3</v>
      </c>
      <c r="K36" s="107">
        <v>5</v>
      </c>
      <c r="L36" s="108"/>
      <c r="M36" s="107"/>
      <c r="N36" s="109">
        <v>0</v>
      </c>
      <c r="O36" s="101"/>
      <c r="P36" s="102">
        <v>1</v>
      </c>
      <c r="Q36" s="103">
        <f>SUM(G36+I36+K36+M36)</f>
        <v>5</v>
      </c>
      <c r="R36" s="104">
        <f>(Q36/P36)/$N$6</f>
        <v>0.3333333333333333</v>
      </c>
    </row>
    <row r="37" spans="2:18" s="15" customFormat="1" ht="14.25" customHeight="1">
      <c r="B37" s="93">
        <f>B36+1</f>
        <v>23</v>
      </c>
      <c r="C37" s="94" t="s">
        <v>119</v>
      </c>
      <c r="D37" s="95" t="s">
        <v>92</v>
      </c>
      <c r="E37" s="96" t="s">
        <v>57</v>
      </c>
      <c r="F37" s="97">
        <f>SUM(G37:N37)</f>
        <v>12</v>
      </c>
      <c r="G37" s="107">
        <v>3</v>
      </c>
      <c r="H37" s="108"/>
      <c r="I37" s="107"/>
      <c r="J37" s="108">
        <v>6</v>
      </c>
      <c r="K37" s="107"/>
      <c r="L37" s="108">
        <v>3</v>
      </c>
      <c r="M37" s="107"/>
      <c r="N37" s="109">
        <v>0</v>
      </c>
      <c r="O37" s="101"/>
      <c r="P37" s="102">
        <v>1</v>
      </c>
      <c r="Q37" s="103">
        <f>SUM(G37+I37+K37+M37)</f>
        <v>3</v>
      </c>
      <c r="R37" s="104">
        <f>(Q37/P37)/$N$6</f>
        <v>0.2</v>
      </c>
    </row>
    <row r="38" spans="2:18" s="15" customFormat="1" ht="14.25" customHeight="1">
      <c r="B38" s="93">
        <f>B37+1</f>
        <v>24</v>
      </c>
      <c r="C38" s="94" t="s">
        <v>119</v>
      </c>
      <c r="D38" s="95" t="s">
        <v>74</v>
      </c>
      <c r="E38" s="96" t="s">
        <v>93</v>
      </c>
      <c r="F38" s="97">
        <f>SUM(G38:N38)</f>
        <v>12</v>
      </c>
      <c r="G38" s="107">
        <v>3</v>
      </c>
      <c r="H38" s="108"/>
      <c r="I38" s="107"/>
      <c r="J38" s="108">
        <v>6</v>
      </c>
      <c r="K38" s="107"/>
      <c r="L38" s="108">
        <v>3</v>
      </c>
      <c r="M38" s="107"/>
      <c r="N38" s="109">
        <v>0</v>
      </c>
      <c r="O38" s="101"/>
      <c r="P38" s="102">
        <v>1</v>
      </c>
      <c r="Q38" s="103">
        <f>SUM(G38+I38+K38+M38)</f>
        <v>3</v>
      </c>
      <c r="R38" s="104">
        <f>(Q38/P38)/$N$6</f>
        <v>0.2</v>
      </c>
    </row>
    <row r="39" spans="2:18" s="15" customFormat="1" ht="14.25" customHeight="1">
      <c r="B39" s="93"/>
      <c r="C39" s="94"/>
      <c r="D39" s="95"/>
      <c r="E39" s="96"/>
      <c r="F39" s="97"/>
      <c r="G39" s="107"/>
      <c r="H39" s="108"/>
      <c r="I39" s="107"/>
      <c r="J39" s="108"/>
      <c r="K39" s="107"/>
      <c r="L39" s="108"/>
      <c r="M39" s="107"/>
      <c r="N39" s="109"/>
      <c r="O39" s="101"/>
      <c r="P39" s="102"/>
      <c r="Q39" s="103"/>
      <c r="R39" s="104"/>
    </row>
    <row r="40" spans="2:18" s="15" customFormat="1" ht="14.25" customHeight="1">
      <c r="B40" s="93">
        <f>B39+1</f>
        <v>1</v>
      </c>
      <c r="C40" s="94"/>
      <c r="D40" s="95"/>
      <c r="E40" s="96"/>
      <c r="F40" s="97"/>
      <c r="G40" s="107"/>
      <c r="H40" s="108"/>
      <c r="I40" s="107"/>
      <c r="J40" s="108"/>
      <c r="K40" s="107"/>
      <c r="L40" s="108"/>
      <c r="M40" s="107"/>
      <c r="N40" s="109"/>
      <c r="O40" s="101"/>
      <c r="P40" s="102"/>
      <c r="Q40" s="103"/>
      <c r="R40" s="104"/>
    </row>
    <row r="41" spans="2:18" s="15" customFormat="1" ht="14.25" customHeight="1">
      <c r="B41" s="93">
        <f>B40+1</f>
        <v>2</v>
      </c>
      <c r="C41" s="94"/>
      <c r="D41" s="95"/>
      <c r="E41" s="96"/>
      <c r="F41" s="97"/>
      <c r="G41" s="107"/>
      <c r="H41" s="108"/>
      <c r="I41" s="107"/>
      <c r="J41" s="108"/>
      <c r="K41" s="107"/>
      <c r="L41" s="108"/>
      <c r="M41" s="107"/>
      <c r="N41" s="109"/>
      <c r="O41" s="101"/>
      <c r="P41" s="102"/>
      <c r="Q41" s="103"/>
      <c r="R41" s="104"/>
    </row>
    <row r="42" spans="2:18" s="15" customFormat="1" ht="14.25" customHeight="1">
      <c r="B42" s="93">
        <f>B41+1</f>
        <v>3</v>
      </c>
      <c r="C42" s="94"/>
      <c r="D42" s="95"/>
      <c r="E42" s="96"/>
      <c r="F42" s="97"/>
      <c r="G42" s="107"/>
      <c r="H42" s="108"/>
      <c r="I42" s="107"/>
      <c r="J42" s="108"/>
      <c r="K42" s="107"/>
      <c r="L42" s="108"/>
      <c r="M42" s="107"/>
      <c r="N42" s="109"/>
      <c r="O42" s="101"/>
      <c r="P42" s="102"/>
      <c r="Q42" s="103"/>
      <c r="R42" s="104"/>
    </row>
    <row r="43" spans="2:18" s="15" customFormat="1" ht="14.25" customHeight="1">
      <c r="B43" s="93">
        <f>B42+1</f>
        <v>4</v>
      </c>
      <c r="C43" s="94"/>
      <c r="D43" s="95"/>
      <c r="E43" s="96"/>
      <c r="F43" s="97"/>
      <c r="G43" s="98"/>
      <c r="H43" s="99"/>
      <c r="I43" s="98"/>
      <c r="J43" s="99"/>
      <c r="K43" s="98"/>
      <c r="L43" s="99"/>
      <c r="M43" s="98"/>
      <c r="N43" s="100"/>
      <c r="O43" s="101"/>
      <c r="P43" s="102"/>
      <c r="Q43" s="103"/>
      <c r="R43" s="104"/>
    </row>
    <row r="44" spans="2:18" s="15" customFormat="1" ht="14.25" customHeight="1">
      <c r="B44" s="93">
        <f>B43+1</f>
        <v>5</v>
      </c>
      <c r="C44" s="94"/>
      <c r="D44" s="95"/>
      <c r="E44" s="96"/>
      <c r="F44" s="97"/>
      <c r="G44" s="98"/>
      <c r="H44" s="99"/>
      <c r="I44" s="98"/>
      <c r="J44" s="99"/>
      <c r="K44" s="98"/>
      <c r="L44" s="99"/>
      <c r="M44" s="98"/>
      <c r="N44" s="100"/>
      <c r="O44" s="101"/>
      <c r="P44" s="102"/>
      <c r="Q44" s="103"/>
      <c r="R44" s="104"/>
    </row>
    <row r="45" spans="2:18" s="15" customFormat="1" ht="14.25" customHeight="1">
      <c r="B45" s="93">
        <f>B44+1</f>
        <v>6</v>
      </c>
      <c r="C45" s="94"/>
      <c r="D45" s="106"/>
      <c r="E45" s="105"/>
      <c r="F45" s="97"/>
      <c r="G45" s="98"/>
      <c r="H45" s="99"/>
      <c r="I45" s="98"/>
      <c r="J45" s="99"/>
      <c r="K45" s="98"/>
      <c r="L45" s="99"/>
      <c r="M45" s="98"/>
      <c r="N45" s="100"/>
      <c r="O45" s="101"/>
      <c r="P45" s="102"/>
      <c r="Q45" s="103"/>
      <c r="R45" s="104"/>
    </row>
    <row r="46" spans="2:18" s="15" customFormat="1" ht="14.25" customHeight="1">
      <c r="B46" s="93">
        <f>B45+1</f>
        <v>7</v>
      </c>
      <c r="C46" s="94"/>
      <c r="D46" s="95"/>
      <c r="E46" s="96"/>
      <c r="F46" s="97"/>
      <c r="G46" s="98"/>
      <c r="H46" s="99"/>
      <c r="I46" s="98"/>
      <c r="J46" s="99"/>
      <c r="K46" s="98"/>
      <c r="L46" s="99"/>
      <c r="M46" s="98"/>
      <c r="N46" s="100"/>
      <c r="O46" s="101"/>
      <c r="P46" s="102"/>
      <c r="Q46" s="103"/>
      <c r="R46" s="104"/>
    </row>
    <row r="47" spans="2:18" s="15" customFormat="1" ht="14.25" customHeight="1">
      <c r="B47" s="93">
        <f>B46+1</f>
        <v>8</v>
      </c>
      <c r="C47" s="94"/>
      <c r="D47" s="95"/>
      <c r="E47" s="96"/>
      <c r="F47" s="97"/>
      <c r="G47" s="98"/>
      <c r="H47" s="99"/>
      <c r="I47" s="98"/>
      <c r="J47" s="99"/>
      <c r="K47" s="98"/>
      <c r="L47" s="99"/>
      <c r="M47" s="98"/>
      <c r="N47" s="100"/>
      <c r="O47" s="101"/>
      <c r="P47" s="102"/>
      <c r="Q47" s="103"/>
      <c r="R47" s="104"/>
    </row>
    <row r="48" spans="2:18" s="15" customFormat="1" ht="14.25" customHeight="1">
      <c r="B48" s="93">
        <f>B47+1</f>
        <v>9</v>
      </c>
      <c r="C48" s="94"/>
      <c r="D48" s="95"/>
      <c r="E48" s="96"/>
      <c r="F48" s="97"/>
      <c r="G48" s="98"/>
      <c r="H48" s="99"/>
      <c r="I48" s="98"/>
      <c r="J48" s="99"/>
      <c r="K48" s="98"/>
      <c r="L48" s="99"/>
      <c r="M48" s="98"/>
      <c r="N48" s="100"/>
      <c r="O48" s="101"/>
      <c r="P48" s="102"/>
      <c r="Q48" s="103"/>
      <c r="R48" s="104"/>
    </row>
    <row r="49" spans="2:18" s="15" customFormat="1" ht="14.25" customHeight="1">
      <c r="B49" s="93">
        <f>B48+1</f>
        <v>10</v>
      </c>
      <c r="C49" s="94"/>
      <c r="D49" s="95"/>
      <c r="E49" s="96"/>
      <c r="F49" s="97"/>
      <c r="G49" s="98"/>
      <c r="H49" s="99"/>
      <c r="I49" s="98"/>
      <c r="J49" s="99"/>
      <c r="K49" s="98"/>
      <c r="L49" s="99"/>
      <c r="M49" s="98"/>
      <c r="N49" s="100"/>
      <c r="O49" s="101"/>
      <c r="P49" s="102"/>
      <c r="Q49" s="103"/>
      <c r="R49" s="104"/>
    </row>
    <row r="50" spans="2:18" s="15" customFormat="1" ht="14.25" customHeight="1">
      <c r="B50" s="93">
        <f>B49+1</f>
        <v>11</v>
      </c>
      <c r="C50" s="94"/>
      <c r="D50" s="95"/>
      <c r="E50" s="96"/>
      <c r="F50" s="97"/>
      <c r="G50" s="98"/>
      <c r="H50" s="99"/>
      <c r="I50" s="98"/>
      <c r="J50" s="99"/>
      <c r="K50" s="98"/>
      <c r="L50" s="99"/>
      <c r="M50" s="98"/>
      <c r="N50" s="100"/>
      <c r="O50" s="101"/>
      <c r="P50" s="102"/>
      <c r="Q50" s="103"/>
      <c r="R50" s="104"/>
    </row>
    <row r="51" spans="2:18" s="15" customFormat="1" ht="14.25" customHeight="1">
      <c r="B51" s="93">
        <f>B50+1</f>
        <v>12</v>
      </c>
      <c r="C51" s="94"/>
      <c r="D51" s="95"/>
      <c r="E51" s="96"/>
      <c r="F51" s="97"/>
      <c r="G51" s="107"/>
      <c r="H51" s="108"/>
      <c r="I51" s="107"/>
      <c r="J51" s="108"/>
      <c r="K51" s="107"/>
      <c r="L51" s="108"/>
      <c r="M51" s="107"/>
      <c r="N51" s="109"/>
      <c r="O51" s="101"/>
      <c r="P51" s="102"/>
      <c r="Q51" s="103"/>
      <c r="R51" s="104"/>
    </row>
    <row r="52" spans="2:18" s="15" customFormat="1" ht="14.25" customHeight="1">
      <c r="B52" s="93">
        <f>B51+1</f>
        <v>13</v>
      </c>
      <c r="C52" s="94"/>
      <c r="D52" s="95"/>
      <c r="E52" s="96"/>
      <c r="F52" s="97"/>
      <c r="G52" s="107"/>
      <c r="H52" s="108"/>
      <c r="I52" s="107"/>
      <c r="J52" s="108"/>
      <c r="K52" s="107"/>
      <c r="L52" s="108"/>
      <c r="M52" s="107"/>
      <c r="N52" s="109"/>
      <c r="O52" s="101"/>
      <c r="P52" s="102"/>
      <c r="Q52" s="103"/>
      <c r="R52" s="104"/>
    </row>
    <row r="53" spans="2:18" s="15" customFormat="1" ht="14.25" customHeight="1">
      <c r="B53" s="93">
        <f>B52+1</f>
        <v>14</v>
      </c>
      <c r="C53" s="94"/>
      <c r="D53" s="95"/>
      <c r="E53" s="96"/>
      <c r="F53" s="97"/>
      <c r="G53" s="107"/>
      <c r="H53" s="108"/>
      <c r="I53" s="107"/>
      <c r="J53" s="108"/>
      <c r="K53" s="107"/>
      <c r="L53" s="108"/>
      <c r="M53" s="107"/>
      <c r="N53" s="109"/>
      <c r="O53" s="101"/>
      <c r="P53" s="102"/>
      <c r="Q53" s="103"/>
      <c r="R53" s="104"/>
    </row>
    <row r="54" spans="2:18" s="15" customFormat="1" ht="7.5" customHeight="1">
      <c r="B54" s="93"/>
      <c r="C54" s="111"/>
      <c r="D54" s="112"/>
      <c r="E54" s="112"/>
      <c r="F54" s="113"/>
      <c r="G54" s="114"/>
      <c r="H54" s="114"/>
      <c r="I54" s="114"/>
      <c r="J54" s="114"/>
      <c r="K54" s="114"/>
      <c r="L54" s="114"/>
      <c r="M54" s="114"/>
      <c r="N54" s="114"/>
      <c r="O54" s="53"/>
      <c r="P54" s="114"/>
      <c r="Q54" s="113"/>
      <c r="R54" s="115"/>
    </row>
    <row r="55" spans="2:18" s="15" customFormat="1" ht="12.75" customHeight="1">
      <c r="B55" s="30"/>
      <c r="C55" s="116"/>
      <c r="D55" s="29"/>
      <c r="E55" s="29"/>
      <c r="F55" s="22" t="s">
        <v>6</v>
      </c>
      <c r="G55" s="117"/>
      <c r="H55" s="118"/>
      <c r="I55" s="117"/>
      <c r="J55" s="118"/>
      <c r="K55" s="117"/>
      <c r="L55" s="118"/>
      <c r="M55" s="117"/>
      <c r="N55" s="118"/>
      <c r="O55" s="119"/>
      <c r="P55" s="120"/>
      <c r="Q55" s="120"/>
      <c r="R55" s="116"/>
    </row>
    <row r="56" spans="2:17" s="15" customFormat="1" ht="12.75" customHeight="1">
      <c r="B56" s="30"/>
      <c r="C56" s="31"/>
      <c r="F56" s="15" t="s">
        <v>9</v>
      </c>
      <c r="G56"/>
      <c r="J56" s="39"/>
      <c r="L56" s="39"/>
      <c r="N56" s="39"/>
      <c r="O56" s="50"/>
      <c r="Q56" s="32"/>
    </row>
    <row r="57" spans="2:17" s="15" customFormat="1" ht="15.75" customHeight="1">
      <c r="B57" s="30"/>
      <c r="C57" s="31"/>
      <c r="F57" s="32"/>
      <c r="J57" s="39"/>
      <c r="L57" s="39"/>
      <c r="N57" s="39"/>
      <c r="O57" s="50"/>
      <c r="Q57" s="32"/>
    </row>
    <row r="58" spans="2:17" s="15" customFormat="1" ht="15.75" customHeight="1">
      <c r="B58" s="30"/>
      <c r="C58" s="31"/>
      <c r="F58" s="32"/>
      <c r="J58" s="39"/>
      <c r="L58" s="39"/>
      <c r="N58" s="39"/>
      <c r="O58" s="50"/>
      <c r="Q58" s="32"/>
    </row>
    <row r="59" spans="2:17" s="15" customFormat="1" ht="15.75" customHeight="1">
      <c r="B59" s="30"/>
      <c r="C59" s="31"/>
      <c r="F59" s="32"/>
      <c r="J59" s="39"/>
      <c r="L59" s="39"/>
      <c r="N59" s="39"/>
      <c r="O59" s="50"/>
      <c r="Q59" s="32"/>
    </row>
    <row r="60" spans="2:17" s="15" customFormat="1" ht="15.75" customHeight="1">
      <c r="B60" s="30"/>
      <c r="C60" s="31"/>
      <c r="F60" s="32"/>
      <c r="J60" s="39"/>
      <c r="L60" s="39"/>
      <c r="N60" s="39"/>
      <c r="O60" s="50"/>
      <c r="Q60" s="32"/>
    </row>
    <row r="61" spans="2:17" s="15" customFormat="1" ht="15.75" customHeight="1">
      <c r="B61" s="30"/>
      <c r="C61" s="31"/>
      <c r="F61" s="32"/>
      <c r="J61" s="39"/>
      <c r="L61" s="39"/>
      <c r="N61" s="39"/>
      <c r="O61" s="50"/>
      <c r="Q61" s="32"/>
    </row>
    <row r="62" spans="2:17" s="15" customFormat="1" ht="15.75" customHeight="1">
      <c r="B62" s="30"/>
      <c r="C62" s="31"/>
      <c r="F62" s="32"/>
      <c r="J62" s="39"/>
      <c r="L62" s="39"/>
      <c r="N62" s="39"/>
      <c r="O62" s="50"/>
      <c r="Q62" s="32"/>
    </row>
    <row r="63" spans="2:17" s="15" customFormat="1" ht="15.75" customHeight="1">
      <c r="B63" s="30"/>
      <c r="C63" s="31"/>
      <c r="F63" s="32"/>
      <c r="J63" s="39"/>
      <c r="L63" s="39"/>
      <c r="N63" s="39"/>
      <c r="O63" s="50"/>
      <c r="Q63" s="32"/>
    </row>
    <row r="64" spans="2:17" s="15" customFormat="1" ht="15.75" customHeight="1">
      <c r="B64" s="30"/>
      <c r="C64" s="31"/>
      <c r="F64" s="32"/>
      <c r="J64" s="39"/>
      <c r="L64" s="39"/>
      <c r="N64" s="39"/>
      <c r="O64" s="50"/>
      <c r="Q64" s="32"/>
    </row>
    <row r="65" spans="2:17" s="15" customFormat="1" ht="15.75" customHeight="1">
      <c r="B65" s="30"/>
      <c r="C65" s="31"/>
      <c r="F65" s="32"/>
      <c r="J65" s="39"/>
      <c r="L65" s="39"/>
      <c r="N65" s="39"/>
      <c r="O65" s="50"/>
      <c r="Q65" s="32"/>
    </row>
    <row r="66" spans="2:17" s="15" customFormat="1" ht="15.75" customHeight="1">
      <c r="B66" s="30"/>
      <c r="C66" s="31"/>
      <c r="F66" s="32"/>
      <c r="J66" s="39"/>
      <c r="L66" s="39"/>
      <c r="N66" s="39"/>
      <c r="O66" s="39"/>
      <c r="Q66" s="32"/>
    </row>
    <row r="67" spans="2:17" s="15" customFormat="1" ht="15.75" customHeight="1">
      <c r="B67" s="30"/>
      <c r="C67" s="31"/>
      <c r="F67" s="32"/>
      <c r="J67" s="39"/>
      <c r="L67" s="39"/>
      <c r="N67" s="39"/>
      <c r="O67" s="39"/>
      <c r="Q67" s="32"/>
    </row>
    <row r="68" spans="2:17" s="15" customFormat="1" ht="15.75" customHeight="1">
      <c r="B68" s="30"/>
      <c r="C68" s="31"/>
      <c r="F68" s="32"/>
      <c r="J68" s="39"/>
      <c r="L68" s="39"/>
      <c r="N68" s="39"/>
      <c r="O68" s="39"/>
      <c r="Q68" s="32"/>
    </row>
    <row r="69" spans="2:17" s="15" customFormat="1" ht="15.75" customHeight="1">
      <c r="B69" s="30"/>
      <c r="C69" s="31"/>
      <c r="F69" s="32"/>
      <c r="J69" s="39"/>
      <c r="L69" s="39"/>
      <c r="N69" s="39"/>
      <c r="O69" s="39"/>
      <c r="Q69" s="32"/>
    </row>
    <row r="70" spans="2:17" s="15" customFormat="1" ht="15.75" customHeight="1">
      <c r="B70" s="30"/>
      <c r="C70" s="31"/>
      <c r="F70" s="32"/>
      <c r="J70" s="39"/>
      <c r="L70" s="39"/>
      <c r="N70" s="39"/>
      <c r="O70" s="39"/>
      <c r="Q70" s="32"/>
    </row>
    <row r="71" spans="2:17" s="15" customFormat="1" ht="15.75" customHeight="1">
      <c r="B71" s="30"/>
      <c r="C71" s="31"/>
      <c r="F71" s="32"/>
      <c r="J71" s="39"/>
      <c r="L71" s="39"/>
      <c r="N71" s="39"/>
      <c r="O71" s="39"/>
      <c r="Q71" s="32"/>
    </row>
    <row r="72" spans="2:17" s="15" customFormat="1" ht="15.75" customHeight="1">
      <c r="B72" s="30"/>
      <c r="C72" s="31"/>
      <c r="F72" s="32"/>
      <c r="J72" s="39"/>
      <c r="L72" s="39"/>
      <c r="Q72" s="32"/>
    </row>
    <row r="73" spans="2:17" s="15" customFormat="1" ht="15.75" customHeight="1">
      <c r="B73" s="30"/>
      <c r="C73" s="31"/>
      <c r="F73" s="32"/>
      <c r="J73" s="39"/>
      <c r="L73" s="39"/>
      <c r="Q73" s="32"/>
    </row>
    <row r="74" spans="2:17" s="15" customFormat="1" ht="15.75" customHeight="1">
      <c r="B74" s="30"/>
      <c r="C74" s="31"/>
      <c r="F74" s="32"/>
      <c r="J74" s="39"/>
      <c r="L74" s="39"/>
      <c r="Q74" s="32"/>
    </row>
    <row r="75" spans="2:17" s="15" customFormat="1" ht="15.75" customHeight="1">
      <c r="B75" s="30"/>
      <c r="C75" s="31"/>
      <c r="F75" s="32"/>
      <c r="J75" s="39"/>
      <c r="L75" s="39"/>
      <c r="Q75" s="32"/>
    </row>
    <row r="76" spans="2:17" s="15" customFormat="1" ht="15.75" customHeight="1">
      <c r="B76" s="30"/>
      <c r="C76" s="31"/>
      <c r="F76" s="32"/>
      <c r="J76" s="39"/>
      <c r="L76" s="39"/>
      <c r="Q76" s="32"/>
    </row>
    <row r="77" spans="2:17" s="15" customFormat="1" ht="15.75" customHeight="1">
      <c r="B77" s="30"/>
      <c r="C77" s="31"/>
      <c r="F77" s="32"/>
      <c r="J77" s="39"/>
      <c r="L77" s="39"/>
      <c r="Q77" s="32"/>
    </row>
    <row r="78" spans="2:17" s="15" customFormat="1" ht="15.75" customHeight="1">
      <c r="B78" s="30"/>
      <c r="C78" s="31"/>
      <c r="F78" s="32"/>
      <c r="J78" s="39"/>
      <c r="L78" s="39"/>
      <c r="Q78" s="32"/>
    </row>
    <row r="79" spans="2:17" s="15" customFormat="1" ht="15.75" customHeight="1">
      <c r="B79" s="30"/>
      <c r="C79" s="31"/>
      <c r="F79" s="32"/>
      <c r="J79" s="39"/>
      <c r="L79" s="39"/>
      <c r="Q79" s="32"/>
    </row>
    <row r="80" spans="2:17" s="15" customFormat="1" ht="15.75" customHeight="1">
      <c r="B80" s="30"/>
      <c r="C80" s="31"/>
      <c r="F80" s="32"/>
      <c r="J80" s="39"/>
      <c r="L80" s="39"/>
      <c r="Q80" s="32"/>
    </row>
    <row r="81" spans="2:17" s="15" customFormat="1" ht="15.75" customHeight="1">
      <c r="B81" s="30"/>
      <c r="C81" s="31"/>
      <c r="F81" s="32"/>
      <c r="J81" s="39"/>
      <c r="L81" s="39"/>
      <c r="Q81" s="32"/>
    </row>
    <row r="82" spans="2:17" s="15" customFormat="1" ht="15.75" customHeight="1">
      <c r="B82" s="30"/>
      <c r="C82" s="31"/>
      <c r="F82" s="32"/>
      <c r="J82" s="39"/>
      <c r="L82" s="39"/>
      <c r="Q82" s="32"/>
    </row>
    <row r="83" spans="2:17" s="15" customFormat="1" ht="15.75" customHeight="1">
      <c r="B83" s="30"/>
      <c r="C83" s="31"/>
      <c r="F83" s="32"/>
      <c r="J83" s="39"/>
      <c r="L83" s="39"/>
      <c r="Q83" s="32"/>
    </row>
    <row r="84" spans="2:17" s="15" customFormat="1" ht="15.75" customHeight="1">
      <c r="B84" s="30"/>
      <c r="C84" s="31"/>
      <c r="F84" s="32"/>
      <c r="J84" s="39"/>
      <c r="L84" s="39"/>
      <c r="Q84" s="32"/>
    </row>
    <row r="85" spans="2:17" s="15" customFormat="1" ht="15.75" customHeight="1">
      <c r="B85" s="30"/>
      <c r="C85" s="31"/>
      <c r="F85" s="32"/>
      <c r="J85" s="39"/>
      <c r="L85" s="39"/>
      <c r="Q85" s="32"/>
    </row>
    <row r="86" spans="2:17" s="15" customFormat="1" ht="15.75" customHeight="1">
      <c r="B86" s="30"/>
      <c r="C86" s="31"/>
      <c r="F86" s="32"/>
      <c r="J86" s="39"/>
      <c r="L86" s="39"/>
      <c r="Q86" s="32"/>
    </row>
    <row r="87" spans="2:17" s="15" customFormat="1" ht="15.75" customHeight="1">
      <c r="B87" s="30"/>
      <c r="C87" s="31"/>
      <c r="F87" s="32"/>
      <c r="J87" s="39"/>
      <c r="L87" s="39"/>
      <c r="Q87" s="32"/>
    </row>
    <row r="88" spans="2:17" s="15" customFormat="1" ht="15.75" customHeight="1">
      <c r="B88" s="30"/>
      <c r="C88" s="31"/>
      <c r="F88" s="32"/>
      <c r="J88" s="39"/>
      <c r="L88" s="39"/>
      <c r="Q88" s="32"/>
    </row>
    <row r="89" spans="2:17" s="15" customFormat="1" ht="15.75" customHeight="1">
      <c r="B89" s="30"/>
      <c r="C89" s="31"/>
      <c r="F89" s="32"/>
      <c r="J89" s="39"/>
      <c r="L89" s="39"/>
      <c r="Q89" s="32"/>
    </row>
    <row r="90" spans="2:17" s="9" customFormat="1" ht="15.75" customHeight="1">
      <c r="B90" s="2"/>
      <c r="C90" s="33"/>
      <c r="F90" s="20"/>
      <c r="I90" s="33"/>
      <c r="J90" s="121"/>
      <c r="L90" s="122"/>
      <c r="Q90" s="20"/>
    </row>
    <row r="91" spans="2:17" s="9" customFormat="1" ht="15.75" customHeight="1">
      <c r="B91" s="2"/>
      <c r="C91" s="33"/>
      <c r="F91" s="20"/>
      <c r="I91" s="33"/>
      <c r="J91" s="121"/>
      <c r="L91" s="122"/>
      <c r="Q91" s="20"/>
    </row>
    <row r="92" spans="2:17" s="9" customFormat="1" ht="15.75" customHeight="1">
      <c r="B92" s="2"/>
      <c r="C92" s="33"/>
      <c r="F92" s="20"/>
      <c r="I92" s="33"/>
      <c r="J92" s="121"/>
      <c r="L92" s="122"/>
      <c r="Q92" s="20"/>
    </row>
    <row r="93" spans="2:17" s="9" customFormat="1" ht="15.75" customHeight="1">
      <c r="B93" s="2"/>
      <c r="C93" s="33"/>
      <c r="F93" s="20"/>
      <c r="I93" s="33"/>
      <c r="J93" s="121"/>
      <c r="L93" s="122"/>
      <c r="Q93" s="20"/>
    </row>
    <row r="94" spans="2:17" s="9" customFormat="1" ht="15.75" customHeight="1">
      <c r="B94" s="2"/>
      <c r="C94" s="33"/>
      <c r="F94" s="20"/>
      <c r="I94" s="33"/>
      <c r="J94" s="121"/>
      <c r="L94" s="122"/>
      <c r="Q94" s="20"/>
    </row>
    <row r="95" spans="2:17" s="9" customFormat="1" ht="15.75" customHeight="1">
      <c r="B95" s="2"/>
      <c r="C95" s="33"/>
      <c r="F95" s="20"/>
      <c r="I95" s="33"/>
      <c r="J95" s="121"/>
      <c r="L95" s="122"/>
      <c r="Q95" s="20"/>
    </row>
    <row r="96" spans="2:17" s="9" customFormat="1" ht="15.75" customHeight="1">
      <c r="B96" s="2"/>
      <c r="C96" s="33"/>
      <c r="F96" s="20"/>
      <c r="I96" s="33"/>
      <c r="J96" s="121"/>
      <c r="L96" s="122"/>
      <c r="Q96" s="20"/>
    </row>
    <row r="97" spans="2:17" s="9" customFormat="1" ht="15.75" customHeight="1">
      <c r="B97" s="2"/>
      <c r="C97" s="33"/>
      <c r="F97" s="20"/>
      <c r="I97" s="33"/>
      <c r="J97" s="121"/>
      <c r="L97" s="122"/>
      <c r="Q97" s="20"/>
    </row>
    <row r="98" spans="2:17" s="9" customFormat="1" ht="15.75" customHeight="1">
      <c r="B98" s="2"/>
      <c r="C98" s="33"/>
      <c r="F98" s="20"/>
      <c r="I98" s="33"/>
      <c r="J98" s="121"/>
      <c r="L98" s="122"/>
      <c r="Q98" s="20"/>
    </row>
    <row r="99" spans="2:17" s="9" customFormat="1" ht="15.75" customHeight="1">
      <c r="B99" s="2"/>
      <c r="C99" s="33"/>
      <c r="F99" s="20"/>
      <c r="I99" s="33"/>
      <c r="J99" s="121"/>
      <c r="L99" s="122"/>
      <c r="Q99" s="20"/>
    </row>
    <row r="100" spans="2:17" s="9" customFormat="1" ht="15.75" customHeight="1">
      <c r="B100" s="2"/>
      <c r="C100" s="33"/>
      <c r="F100" s="20"/>
      <c r="I100" s="33"/>
      <c r="J100" s="121"/>
      <c r="L100" s="122"/>
      <c r="Q100" s="20"/>
    </row>
    <row r="101" spans="2:17" s="9" customFormat="1" ht="15.75" customHeight="1">
      <c r="B101" s="2"/>
      <c r="C101" s="33"/>
      <c r="F101" s="20"/>
      <c r="I101" s="33"/>
      <c r="J101" s="121"/>
      <c r="L101" s="122"/>
      <c r="Q101" s="20"/>
    </row>
    <row r="102" spans="2:17" s="9" customFormat="1" ht="15.75" customHeight="1">
      <c r="B102" s="2"/>
      <c r="C102" s="33"/>
      <c r="F102" s="20"/>
      <c r="I102" s="33"/>
      <c r="J102" s="121"/>
      <c r="L102" s="122"/>
      <c r="Q102" s="20"/>
    </row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</sheetData>
  <sheetProtection selectLockedCells="1" selectUnlockedCells="1"/>
  <mergeCells count="5">
    <mergeCell ref="B3:E3"/>
    <mergeCell ref="G13:H13"/>
    <mergeCell ref="I13:J13"/>
    <mergeCell ref="K13:L13"/>
    <mergeCell ref="M13:N13"/>
  </mergeCells>
  <printOptions horizontalCentered="1"/>
  <pageMargins left="0" right="0" top="0.39375" bottom="0" header="0.5118110236220472" footer="0.5118110236220472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54"/>
  <sheetViews>
    <sheetView showGridLines="0" zoomScale="80" zoomScaleNormal="80" zoomScalePageLayoutView="0" workbookViewId="0" topLeftCell="A1">
      <selection activeCell="T15" sqref="T15"/>
    </sheetView>
  </sheetViews>
  <sheetFormatPr defaultColWidth="9.00390625" defaultRowHeight="13.5"/>
  <cols>
    <col min="1" max="1" width="5.125" style="1" customWidth="1"/>
    <col min="2" max="2" width="6.125" style="2" customWidth="1"/>
    <col min="3" max="3" width="4.00390625" style="3" customWidth="1"/>
    <col min="4" max="4" width="21.50390625" style="1" customWidth="1"/>
    <col min="5" max="5" width="4.875" style="4" customWidth="1"/>
    <col min="6" max="6" width="4.625" style="1" customWidth="1"/>
    <col min="7" max="7" width="4.125" style="1" customWidth="1"/>
    <col min="8" max="8" width="4.625" style="3" customWidth="1"/>
    <col min="9" max="9" width="4.125" style="34" customWidth="1"/>
    <col min="10" max="10" width="4.625" style="1" customWidth="1"/>
    <col min="11" max="11" width="4.125" style="35" customWidth="1"/>
    <col min="12" max="12" width="4.625" style="1" customWidth="1"/>
    <col min="13" max="13" width="4.125" style="1" customWidth="1"/>
    <col min="14" max="14" width="3.25390625" style="1" customWidth="1"/>
    <col min="15" max="15" width="4.50390625" style="1" customWidth="1"/>
    <col min="16" max="16" width="4.00390625" style="4" customWidth="1"/>
    <col min="17" max="17" width="4.25390625" style="1" customWidth="1"/>
    <col min="18" max="18" width="9.75390625" style="1" customWidth="1"/>
    <col min="19" max="19" width="1.75390625" style="1" customWidth="1"/>
    <col min="20" max="20" width="8.125" style="1" customWidth="1"/>
    <col min="21" max="192" width="8.625" style="1" customWidth="1"/>
    <col min="193" max="16384" width="9.00390625" style="1" customWidth="1"/>
  </cols>
  <sheetData>
    <row r="1" spans="2:18" ht="43.5" customHeight="1">
      <c r="B1" s="5"/>
      <c r="C1" s="7" t="s">
        <v>100</v>
      </c>
      <c r="D1" s="7"/>
      <c r="E1" s="7"/>
      <c r="F1" s="37"/>
      <c r="G1" s="8"/>
      <c r="H1" s="8"/>
      <c r="I1" s="36"/>
      <c r="J1" s="123"/>
      <c r="K1" s="8"/>
      <c r="L1" s="124"/>
      <c r="M1" s="8"/>
      <c r="N1" s="8"/>
      <c r="O1" s="8"/>
      <c r="P1" s="8"/>
      <c r="Q1" s="37"/>
      <c r="R1" s="8"/>
    </row>
    <row r="2" spans="2:18" ht="6" customHeight="1">
      <c r="B2" s="10"/>
      <c r="C2" s="11"/>
      <c r="D2" s="12"/>
      <c r="E2" s="12"/>
      <c r="F2" s="38"/>
      <c r="G2" s="13"/>
      <c r="H2" s="13"/>
      <c r="I2" s="11"/>
      <c r="J2" s="125"/>
      <c r="K2" s="13"/>
      <c r="L2" s="126"/>
      <c r="M2" s="13"/>
      <c r="N2" s="13"/>
      <c r="O2" s="13"/>
      <c r="P2" s="13"/>
      <c r="Q2" s="38"/>
      <c r="R2" s="13"/>
    </row>
    <row r="3" spans="2:18" s="9" customFormat="1" ht="19.5" customHeight="1">
      <c r="B3" s="132" t="str">
        <f>'STAND OP PUNTEN'!B3:E3</f>
        <v>RAPID-competitie 2023-2024</v>
      </c>
      <c r="C3" s="132"/>
      <c r="D3" s="132"/>
      <c r="E3" s="132"/>
      <c r="F3" s="32"/>
      <c r="G3" s="15"/>
      <c r="H3"/>
      <c r="I3"/>
      <c r="J3" s="15"/>
      <c r="K3" s="15"/>
      <c r="L3" s="39"/>
      <c r="M3" s="15"/>
      <c r="N3" s="15"/>
      <c r="O3" s="15"/>
      <c r="Q3" s="16" t="s">
        <v>33</v>
      </c>
      <c r="R3" s="14">
        <f ca="1">NOW()</f>
        <v>45353.56608113426</v>
      </c>
    </row>
    <row r="4" spans="2:17" s="9" customFormat="1" ht="6" customHeight="1">
      <c r="B4" s="2"/>
      <c r="C4" s="40"/>
      <c r="E4" s="14"/>
      <c r="F4" s="32"/>
      <c r="G4"/>
      <c r="H4" s="15"/>
      <c r="I4" s="40"/>
      <c r="J4" s="41"/>
      <c r="K4" s="15"/>
      <c r="L4" s="39"/>
      <c r="M4" s="15"/>
      <c r="N4" s="15"/>
      <c r="O4" s="15"/>
      <c r="P4" s="15"/>
      <c r="Q4" s="32"/>
    </row>
    <row r="5" spans="2:17" s="9" customFormat="1" ht="15.75" customHeight="1">
      <c r="B5" s="2"/>
      <c r="C5" s="18"/>
      <c r="D5" s="18" t="s">
        <v>34</v>
      </c>
      <c r="E5"/>
      <c r="F5" s="20"/>
      <c r="G5" s="15"/>
      <c r="H5" s="15"/>
      <c r="I5" s="42"/>
      <c r="J5" s="43"/>
      <c r="K5" s="15"/>
      <c r="L5" s="39"/>
      <c r="M5" s="24" t="s">
        <v>35</v>
      </c>
      <c r="N5" s="127">
        <f>'STAND OP PUNTEN'!N5</f>
        <v>24</v>
      </c>
      <c r="P5" s="16"/>
      <c r="Q5" s="20"/>
    </row>
    <row r="6" spans="2:18" s="9" customFormat="1" ht="15.75" customHeight="1">
      <c r="B6" s="2"/>
      <c r="C6" s="21" t="str">
        <f>"1:"</f>
        <v>1:</v>
      </c>
      <c r="D6" s="15" t="s">
        <v>36</v>
      </c>
      <c r="E6" s="18"/>
      <c r="F6" s="24"/>
      <c r="G6" s="46"/>
      <c r="H6" s="47"/>
      <c r="I6" s="46"/>
      <c r="J6" s="48"/>
      <c r="K6" s="49"/>
      <c r="L6" s="50"/>
      <c r="M6" s="24" t="s">
        <v>37</v>
      </c>
      <c r="N6" s="127">
        <f>'STAND OP PUNTEN'!N6</f>
        <v>15</v>
      </c>
      <c r="O6" s="52"/>
      <c r="P6"/>
      <c r="Q6" s="15"/>
      <c r="R6"/>
    </row>
    <row r="7" spans="2:18" s="9" customFormat="1" ht="15.75" customHeight="1">
      <c r="B7" s="2"/>
      <c r="C7" s="23" t="str">
        <f>"2:"</f>
        <v>2:</v>
      </c>
      <c r="D7" s="22" t="s">
        <v>38</v>
      </c>
      <c r="E7" s="15"/>
      <c r="F7" s="24"/>
      <c r="G7" s="53"/>
      <c r="H7" s="47"/>
      <c r="I7" s="53"/>
      <c r="J7" s="48"/>
      <c r="K7" s="49"/>
      <c r="L7" s="50"/>
      <c r="M7" s="24" t="s">
        <v>39</v>
      </c>
      <c r="N7" s="127">
        <f>'STAND OP PUNTEN'!N7</f>
        <v>4</v>
      </c>
      <c r="O7" s="55"/>
      <c r="P7"/>
      <c r="Q7" s="15"/>
      <c r="R7"/>
    </row>
    <row r="8" spans="2:18" s="9" customFormat="1" ht="15.75" customHeight="1">
      <c r="B8" s="2"/>
      <c r="C8" s="23" t="str">
        <f>"3:"</f>
        <v>3:</v>
      </c>
      <c r="D8" s="22" t="s">
        <v>40</v>
      </c>
      <c r="E8" s="22"/>
      <c r="F8" s="24"/>
      <c r="G8" s="46"/>
      <c r="H8" s="47"/>
      <c r="I8" s="46"/>
      <c r="J8" s="48"/>
      <c r="K8" s="49"/>
      <c r="L8" s="50"/>
      <c r="M8" s="24" t="s">
        <v>41</v>
      </c>
      <c r="N8" s="127">
        <f>'STAND OP PUNTEN'!N8</f>
        <v>30</v>
      </c>
      <c r="O8" s="52"/>
      <c r="P8"/>
      <c r="Q8" s="15"/>
      <c r="R8"/>
    </row>
    <row r="9" spans="2:18" s="9" customFormat="1" ht="15.75" customHeight="1">
      <c r="B9" s="2"/>
      <c r="C9" s="21" t="str">
        <f>"4:"</f>
        <v>4:</v>
      </c>
      <c r="D9" s="57" t="s">
        <v>101</v>
      </c>
      <c r="E9" s="22"/>
      <c r="F9" s="24"/>
      <c r="G9" s="53"/>
      <c r="H9" s="47"/>
      <c r="I9" s="53"/>
      <c r="J9" s="48"/>
      <c r="K9" s="49"/>
      <c r="L9" s="50"/>
      <c r="M9" s="24" t="s">
        <v>42</v>
      </c>
      <c r="N9" s="127">
        <f>'STAND OP PUNTEN'!N9</f>
        <v>0</v>
      </c>
      <c r="O9" s="55"/>
      <c r="P9"/>
      <c r="Q9" s="15"/>
      <c r="R9"/>
    </row>
    <row r="10" spans="2:18" s="9" customFormat="1" ht="9" customHeight="1">
      <c r="B10" s="2"/>
      <c r="E10" s="57"/>
      <c r="F10" s="15"/>
      <c r="G10" s="15"/>
      <c r="H10" s="15"/>
      <c r="I10" s="42"/>
      <c r="J10" s="43"/>
      <c r="K10" s="15"/>
      <c r="L10" s="39"/>
      <c r="M10" s="15"/>
      <c r="N10" s="22"/>
      <c r="O10" s="22"/>
      <c r="P10" s="15"/>
      <c r="Q10" s="15"/>
      <c r="R10" s="15"/>
    </row>
    <row r="11" spans="2:16" s="15" customFormat="1" ht="11.25" customHeight="1">
      <c r="B11" s="30"/>
      <c r="C11" s="31"/>
      <c r="E11" s="32"/>
      <c r="I11" s="39"/>
      <c r="K11" s="39"/>
      <c r="M11" s="39"/>
      <c r="N11" s="50"/>
      <c r="P11" s="32"/>
    </row>
    <row r="12" spans="2:16" s="15" customFormat="1" ht="11.25" customHeight="1">
      <c r="B12" s="30"/>
      <c r="C12" s="31"/>
      <c r="E12" s="32"/>
      <c r="I12" s="39"/>
      <c r="K12" s="39"/>
      <c r="M12" s="39"/>
      <c r="N12" s="39"/>
      <c r="P12" s="32"/>
    </row>
    <row r="13" spans="2:16" s="15" customFormat="1" ht="11.25" customHeight="1">
      <c r="B13" s="30"/>
      <c r="C13" s="31"/>
      <c r="E13" s="32"/>
      <c r="I13" s="39"/>
      <c r="K13" s="39"/>
      <c r="M13" s="39"/>
      <c r="N13" s="39"/>
      <c r="P13" s="32"/>
    </row>
    <row r="14" spans="2:20" s="15" customFormat="1" ht="11.25" customHeight="1">
      <c r="B14" s="30"/>
      <c r="C14" s="31"/>
      <c r="E14" s="32"/>
      <c r="I14" s="39"/>
      <c r="K14" s="39"/>
      <c r="M14" s="39"/>
      <c r="N14" s="39"/>
      <c r="P14" s="32"/>
      <c r="T14" s="128" t="s">
        <v>102</v>
      </c>
    </row>
    <row r="15" spans="2:20" s="15" customFormat="1" ht="11.25" customHeight="1">
      <c r="B15" s="30"/>
      <c r="C15" s="31"/>
      <c r="E15" s="32"/>
      <c r="I15" s="39"/>
      <c r="K15" s="39"/>
      <c r="M15" s="39"/>
      <c r="N15" s="39"/>
      <c r="P15" s="32"/>
      <c r="T15" s="103">
        <f aca="true" t="shared" si="0" ref="T15:T54">$N$9</f>
        <v>0</v>
      </c>
    </row>
    <row r="16" spans="2:20" s="15" customFormat="1" ht="11.25" customHeight="1">
      <c r="B16" s="30"/>
      <c r="C16" s="31"/>
      <c r="E16" s="32"/>
      <c r="I16" s="39"/>
      <c r="K16" s="39"/>
      <c r="M16" s="39"/>
      <c r="N16" s="39"/>
      <c r="P16" s="32"/>
      <c r="T16" s="103">
        <f t="shared" si="0"/>
        <v>0</v>
      </c>
    </row>
    <row r="17" spans="2:20" s="15" customFormat="1" ht="11.25" customHeight="1">
      <c r="B17" s="30"/>
      <c r="C17" s="31"/>
      <c r="E17" s="32"/>
      <c r="I17" s="39"/>
      <c r="K17" s="39"/>
      <c r="M17" s="39"/>
      <c r="N17" s="39"/>
      <c r="P17" s="32"/>
      <c r="T17" s="103">
        <f t="shared" si="0"/>
        <v>0</v>
      </c>
    </row>
    <row r="18" spans="2:20" s="15" customFormat="1" ht="11.25" customHeight="1">
      <c r="B18" s="30"/>
      <c r="C18" s="31"/>
      <c r="E18" s="32"/>
      <c r="I18" s="39"/>
      <c r="K18" s="39"/>
      <c r="P18" s="32"/>
      <c r="T18" s="103">
        <f t="shared" si="0"/>
        <v>0</v>
      </c>
    </row>
    <row r="19" spans="2:20" s="15" customFormat="1" ht="11.25" customHeight="1">
      <c r="B19" s="30"/>
      <c r="C19" s="31"/>
      <c r="E19" s="32"/>
      <c r="I19" s="39"/>
      <c r="K19" s="39"/>
      <c r="P19" s="32"/>
      <c r="T19" s="103">
        <f t="shared" si="0"/>
        <v>0</v>
      </c>
    </row>
    <row r="20" spans="2:20" s="15" customFormat="1" ht="11.25" customHeight="1">
      <c r="B20" s="30"/>
      <c r="C20" s="31"/>
      <c r="E20" s="32"/>
      <c r="I20" s="39"/>
      <c r="K20" s="39"/>
      <c r="P20" s="32"/>
      <c r="T20" s="103">
        <f t="shared" si="0"/>
        <v>0</v>
      </c>
    </row>
    <row r="21" spans="2:20" s="15" customFormat="1" ht="11.25" customHeight="1">
      <c r="B21" s="30"/>
      <c r="C21" s="31"/>
      <c r="E21" s="32"/>
      <c r="I21" s="39"/>
      <c r="K21" s="39"/>
      <c r="P21" s="32"/>
      <c r="T21" s="103">
        <f t="shared" si="0"/>
        <v>0</v>
      </c>
    </row>
    <row r="22" spans="2:20" s="15" customFormat="1" ht="11.25" customHeight="1">
      <c r="B22" s="30"/>
      <c r="C22" s="31"/>
      <c r="E22" s="32"/>
      <c r="I22" s="39"/>
      <c r="K22" s="39"/>
      <c r="P22" s="32"/>
      <c r="T22" s="103">
        <f t="shared" si="0"/>
        <v>0</v>
      </c>
    </row>
    <row r="23" spans="2:20" s="15" customFormat="1" ht="11.25" customHeight="1">
      <c r="B23" s="30"/>
      <c r="C23" s="31"/>
      <c r="E23" s="32"/>
      <c r="I23" s="39"/>
      <c r="K23" s="39"/>
      <c r="P23" s="32"/>
      <c r="T23" s="103">
        <f t="shared" si="0"/>
        <v>0</v>
      </c>
    </row>
    <row r="24" spans="2:20" s="15" customFormat="1" ht="11.25" customHeight="1">
      <c r="B24" s="30"/>
      <c r="C24" s="31"/>
      <c r="E24" s="32"/>
      <c r="I24" s="39"/>
      <c r="K24" s="39"/>
      <c r="P24" s="32"/>
      <c r="T24" s="103">
        <f t="shared" si="0"/>
        <v>0</v>
      </c>
    </row>
    <row r="25" spans="2:20" s="15" customFormat="1" ht="11.25" customHeight="1">
      <c r="B25" s="30"/>
      <c r="C25" s="31"/>
      <c r="E25" s="32"/>
      <c r="I25" s="39"/>
      <c r="K25" s="39"/>
      <c r="P25" s="32"/>
      <c r="T25" s="103">
        <f t="shared" si="0"/>
        <v>0</v>
      </c>
    </row>
    <row r="26" spans="2:20" s="15" customFormat="1" ht="11.25" customHeight="1">
      <c r="B26" s="30"/>
      <c r="C26" s="31"/>
      <c r="E26" s="32"/>
      <c r="I26" s="39"/>
      <c r="K26" s="39"/>
      <c r="P26" s="32"/>
      <c r="T26" s="103">
        <f t="shared" si="0"/>
        <v>0</v>
      </c>
    </row>
    <row r="27" spans="2:20" s="15" customFormat="1" ht="11.25" customHeight="1">
      <c r="B27" s="30"/>
      <c r="C27" s="31"/>
      <c r="E27" s="32"/>
      <c r="I27" s="39"/>
      <c r="K27" s="39"/>
      <c r="P27" s="32"/>
      <c r="T27" s="103">
        <f t="shared" si="0"/>
        <v>0</v>
      </c>
    </row>
    <row r="28" spans="2:20" s="15" customFormat="1" ht="11.25" customHeight="1">
      <c r="B28" s="30"/>
      <c r="C28" s="31"/>
      <c r="E28" s="32"/>
      <c r="I28" s="39"/>
      <c r="K28" s="39"/>
      <c r="P28" s="32"/>
      <c r="T28" s="103">
        <f t="shared" si="0"/>
        <v>0</v>
      </c>
    </row>
    <row r="29" spans="2:20" s="15" customFormat="1" ht="11.25" customHeight="1">
      <c r="B29" s="30"/>
      <c r="C29" s="31"/>
      <c r="E29" s="32"/>
      <c r="I29" s="39"/>
      <c r="K29" s="39"/>
      <c r="P29" s="32"/>
      <c r="T29" s="103">
        <f t="shared" si="0"/>
        <v>0</v>
      </c>
    </row>
    <row r="30" spans="2:20" s="15" customFormat="1" ht="11.25" customHeight="1">
      <c r="B30" s="30"/>
      <c r="C30" s="31"/>
      <c r="E30" s="32"/>
      <c r="I30" s="39"/>
      <c r="K30" s="39"/>
      <c r="P30" s="32"/>
      <c r="T30" s="103">
        <f t="shared" si="0"/>
        <v>0</v>
      </c>
    </row>
    <row r="31" spans="2:20" s="15" customFormat="1" ht="11.25" customHeight="1">
      <c r="B31" s="30"/>
      <c r="C31" s="31"/>
      <c r="E31" s="32"/>
      <c r="I31" s="39"/>
      <c r="K31" s="39"/>
      <c r="P31" s="32"/>
      <c r="T31" s="103">
        <f t="shared" si="0"/>
        <v>0</v>
      </c>
    </row>
    <row r="32" spans="2:20" s="15" customFormat="1" ht="11.25" customHeight="1">
      <c r="B32" s="30"/>
      <c r="C32" s="31"/>
      <c r="E32" s="32"/>
      <c r="I32" s="39"/>
      <c r="K32" s="39"/>
      <c r="P32" s="32"/>
      <c r="T32" s="103">
        <f t="shared" si="0"/>
        <v>0</v>
      </c>
    </row>
    <row r="33" spans="2:20" s="15" customFormat="1" ht="11.25" customHeight="1">
      <c r="B33" s="30"/>
      <c r="C33" s="31"/>
      <c r="E33" s="32"/>
      <c r="I33" s="39"/>
      <c r="K33" s="39"/>
      <c r="P33" s="32"/>
      <c r="T33" s="103">
        <f t="shared" si="0"/>
        <v>0</v>
      </c>
    </row>
    <row r="34" spans="2:20" s="15" customFormat="1" ht="11.25" customHeight="1">
      <c r="B34" s="30"/>
      <c r="C34" s="31"/>
      <c r="E34" s="32"/>
      <c r="I34" s="39"/>
      <c r="K34" s="39"/>
      <c r="P34" s="32"/>
      <c r="T34" s="103">
        <f t="shared" si="0"/>
        <v>0</v>
      </c>
    </row>
    <row r="35" spans="2:20" s="15" customFormat="1" ht="11.25" customHeight="1">
      <c r="B35" s="30"/>
      <c r="C35" s="31"/>
      <c r="E35" s="32"/>
      <c r="I35" s="39"/>
      <c r="K35" s="39"/>
      <c r="P35" s="32"/>
      <c r="T35" s="103">
        <f t="shared" si="0"/>
        <v>0</v>
      </c>
    </row>
    <row r="36" spans="2:20" s="9" customFormat="1" ht="11.25" customHeight="1">
      <c r="B36" s="2"/>
      <c r="C36" s="33"/>
      <c r="E36" s="20"/>
      <c r="H36" s="33"/>
      <c r="I36" s="121"/>
      <c r="K36" s="122"/>
      <c r="P36" s="20"/>
      <c r="T36" s="103">
        <f t="shared" si="0"/>
        <v>0</v>
      </c>
    </row>
    <row r="37" spans="2:20" s="9" customFormat="1" ht="11.25" customHeight="1">
      <c r="B37" s="2"/>
      <c r="C37" s="33"/>
      <c r="E37" s="20"/>
      <c r="H37" s="33"/>
      <c r="I37" s="121"/>
      <c r="K37" s="122"/>
      <c r="P37" s="20"/>
      <c r="T37" s="103">
        <f t="shared" si="0"/>
        <v>0</v>
      </c>
    </row>
    <row r="38" spans="2:20" s="9" customFormat="1" ht="11.25" customHeight="1">
      <c r="B38" s="2"/>
      <c r="C38" s="33"/>
      <c r="E38" s="20"/>
      <c r="H38" s="33"/>
      <c r="I38" s="121"/>
      <c r="K38" s="122"/>
      <c r="P38" s="20"/>
      <c r="T38" s="103">
        <f t="shared" si="0"/>
        <v>0</v>
      </c>
    </row>
    <row r="39" spans="2:20" s="9" customFormat="1" ht="11.25" customHeight="1">
      <c r="B39" s="2"/>
      <c r="C39" s="33"/>
      <c r="E39" s="20"/>
      <c r="H39" s="33"/>
      <c r="I39" s="121"/>
      <c r="K39" s="122"/>
      <c r="P39" s="20"/>
      <c r="T39" s="103">
        <f t="shared" si="0"/>
        <v>0</v>
      </c>
    </row>
    <row r="40" spans="2:20" s="9" customFormat="1" ht="11.25" customHeight="1">
      <c r="B40" s="2"/>
      <c r="C40" s="33"/>
      <c r="E40" s="20"/>
      <c r="H40" s="33"/>
      <c r="I40" s="121"/>
      <c r="K40" s="122"/>
      <c r="P40" s="20"/>
      <c r="T40" s="103">
        <f t="shared" si="0"/>
        <v>0</v>
      </c>
    </row>
    <row r="41" spans="2:20" s="9" customFormat="1" ht="11.25" customHeight="1">
      <c r="B41" s="2"/>
      <c r="C41" s="33"/>
      <c r="E41" s="20"/>
      <c r="H41" s="33"/>
      <c r="I41" s="121"/>
      <c r="K41" s="122"/>
      <c r="P41" s="20"/>
      <c r="T41" s="103">
        <f t="shared" si="0"/>
        <v>0</v>
      </c>
    </row>
    <row r="42" spans="2:20" s="9" customFormat="1" ht="11.25" customHeight="1">
      <c r="B42" s="2"/>
      <c r="C42" s="33"/>
      <c r="E42" s="20"/>
      <c r="H42" s="33"/>
      <c r="I42" s="121"/>
      <c r="K42" s="122"/>
      <c r="P42" s="20"/>
      <c r="T42" s="103">
        <f t="shared" si="0"/>
        <v>0</v>
      </c>
    </row>
    <row r="43" spans="2:20" s="9" customFormat="1" ht="11.25" customHeight="1">
      <c r="B43" s="2"/>
      <c r="C43" s="33"/>
      <c r="E43" s="20"/>
      <c r="H43" s="33"/>
      <c r="I43" s="121"/>
      <c r="K43" s="122"/>
      <c r="P43" s="20"/>
      <c r="T43" s="103">
        <f t="shared" si="0"/>
        <v>0</v>
      </c>
    </row>
    <row r="44" spans="2:20" s="9" customFormat="1" ht="11.25" customHeight="1">
      <c r="B44" s="2"/>
      <c r="C44" s="33"/>
      <c r="E44" s="20"/>
      <c r="H44" s="33"/>
      <c r="I44" s="121"/>
      <c r="K44" s="122"/>
      <c r="P44" s="20"/>
      <c r="T44" s="103">
        <f t="shared" si="0"/>
        <v>0</v>
      </c>
    </row>
    <row r="45" spans="2:20" s="9" customFormat="1" ht="11.25" customHeight="1">
      <c r="B45" s="2"/>
      <c r="C45" s="33"/>
      <c r="E45" s="20"/>
      <c r="H45" s="33"/>
      <c r="I45" s="121"/>
      <c r="K45" s="122"/>
      <c r="P45" s="20"/>
      <c r="T45" s="103">
        <f t="shared" si="0"/>
        <v>0</v>
      </c>
    </row>
    <row r="46" spans="2:20" s="9" customFormat="1" ht="11.25" customHeight="1">
      <c r="B46" s="2"/>
      <c r="C46" s="33"/>
      <c r="E46" s="20"/>
      <c r="H46" s="33"/>
      <c r="I46" s="121"/>
      <c r="K46" s="122"/>
      <c r="P46" s="20"/>
      <c r="T46" s="103">
        <f t="shared" si="0"/>
        <v>0</v>
      </c>
    </row>
    <row r="47" spans="2:20" s="9" customFormat="1" ht="11.25" customHeight="1">
      <c r="B47" s="2"/>
      <c r="C47" s="33"/>
      <c r="E47" s="20"/>
      <c r="H47" s="33"/>
      <c r="I47" s="121"/>
      <c r="K47" s="122"/>
      <c r="P47" s="20"/>
      <c r="T47" s="103">
        <f t="shared" si="0"/>
        <v>0</v>
      </c>
    </row>
    <row r="48" spans="2:20" s="9" customFormat="1" ht="11.25" customHeight="1">
      <c r="B48" s="2"/>
      <c r="C48" s="33"/>
      <c r="E48" s="20"/>
      <c r="H48" s="33"/>
      <c r="I48" s="121"/>
      <c r="K48" s="122"/>
      <c r="P48" s="20"/>
      <c r="T48" s="103">
        <f t="shared" si="0"/>
        <v>0</v>
      </c>
    </row>
    <row r="49" ht="11.25" customHeight="1">
      <c r="T49" s="103">
        <f t="shared" si="0"/>
        <v>0</v>
      </c>
    </row>
    <row r="50" ht="11.25" customHeight="1">
      <c r="T50" s="103">
        <f t="shared" si="0"/>
        <v>0</v>
      </c>
    </row>
    <row r="51" ht="11.25" customHeight="1">
      <c r="T51" s="103">
        <f t="shared" si="0"/>
        <v>0</v>
      </c>
    </row>
    <row r="52" ht="11.25" customHeight="1">
      <c r="T52" s="103">
        <f t="shared" si="0"/>
        <v>0</v>
      </c>
    </row>
    <row r="53" ht="11.25" customHeight="1">
      <c r="T53" s="103">
        <f t="shared" si="0"/>
        <v>0</v>
      </c>
    </row>
    <row r="54" ht="11.25" customHeight="1">
      <c r="T54" s="103">
        <f t="shared" si="0"/>
        <v>0</v>
      </c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</sheetData>
  <sheetProtection selectLockedCells="1" selectUnlockedCells="1"/>
  <mergeCells count="1">
    <mergeCell ref="B3:E3"/>
  </mergeCells>
  <printOptions horizontalCentered="1" verticalCentered="1"/>
  <pageMargins left="0" right="0" top="0.39375" bottom="0" header="0.5118110236220472" footer="0.5118110236220472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03"/>
  <sheetViews>
    <sheetView showGridLines="0" zoomScalePageLayoutView="0" workbookViewId="0" topLeftCell="A1">
      <selection activeCell="N9" sqref="N9"/>
    </sheetView>
  </sheetViews>
  <sheetFormatPr defaultColWidth="9.00390625" defaultRowHeight="13.5"/>
  <cols>
    <col min="1" max="1" width="3.125" style="1" customWidth="1"/>
    <col min="2" max="2" width="2.625" style="2" customWidth="1"/>
    <col min="3" max="3" width="5.375" style="3" customWidth="1"/>
    <col min="4" max="4" width="13.00390625" style="1" customWidth="1"/>
    <col min="5" max="5" width="9.125" style="1" customWidth="1"/>
    <col min="6" max="6" width="6.875" style="4" customWidth="1"/>
    <col min="7" max="7" width="4.625" style="1" customWidth="1"/>
    <col min="8" max="8" width="4.125" style="1" customWidth="1"/>
    <col min="9" max="9" width="4.625" style="3" customWidth="1"/>
    <col min="10" max="10" width="4.125" style="34" customWidth="1"/>
    <col min="11" max="11" width="4.625" style="1" customWidth="1"/>
    <col min="12" max="12" width="4.125" style="35" customWidth="1"/>
    <col min="13" max="13" width="4.625" style="1" customWidth="1"/>
    <col min="14" max="14" width="4.125" style="1" customWidth="1"/>
    <col min="15" max="15" width="1.625" style="1" customWidth="1"/>
    <col min="16" max="16" width="6.25390625" style="1" customWidth="1"/>
    <col min="17" max="17" width="6.125" style="4" customWidth="1"/>
    <col min="18" max="18" width="9.125" style="1" customWidth="1"/>
    <col min="19" max="19" width="3.125" style="1" customWidth="1"/>
    <col min="20" max="20" width="8.75390625" style="1" customWidth="1"/>
    <col min="21" max="21" width="8.625" style="1" customWidth="1"/>
    <col min="22" max="22" width="6.375" style="1" customWidth="1"/>
    <col min="23" max="192" width="8.625" style="1" customWidth="1"/>
    <col min="193" max="16384" width="9.00390625" style="1" customWidth="1"/>
  </cols>
  <sheetData>
    <row r="1" spans="2:22" ht="34.5" customHeight="1">
      <c r="B1" s="5"/>
      <c r="C1" s="36"/>
      <c r="D1" s="6" t="s">
        <v>0</v>
      </c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37"/>
      <c r="R1" s="8"/>
      <c r="S1" s="8"/>
      <c r="T1" s="8"/>
      <c r="U1" s="8"/>
      <c r="V1" s="8"/>
    </row>
    <row r="2" spans="2:22" ht="6" customHeight="1">
      <c r="B2" s="10"/>
      <c r="C2" s="11"/>
      <c r="D2" s="12"/>
      <c r="E2" s="1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38"/>
      <c r="R2" s="13"/>
      <c r="S2" s="13"/>
      <c r="T2" s="13"/>
      <c r="U2" s="13"/>
      <c r="V2" s="13"/>
    </row>
    <row r="3" spans="2:18" s="9" customFormat="1" ht="15.75" customHeight="1">
      <c r="B3" s="129" t="str">
        <f>'STAND OP PUNTEN'!B3:E3</f>
        <v>RAPID-competitie 2023-2024</v>
      </c>
      <c r="C3" s="129"/>
      <c r="D3" s="129"/>
      <c r="E3" s="129"/>
      <c r="F3" s="32"/>
      <c r="G3" s="15"/>
      <c r="H3" s="15"/>
      <c r="I3" s="15"/>
      <c r="J3" s="15"/>
      <c r="K3" s="15"/>
      <c r="L3" s="39"/>
      <c r="M3" s="15"/>
      <c r="N3" s="15"/>
      <c r="O3" s="15"/>
      <c r="Q3" s="16" t="s">
        <v>33</v>
      </c>
      <c r="R3" s="14">
        <f ca="1">NOW()</f>
        <v>45353.56608113426</v>
      </c>
    </row>
    <row r="4" spans="2:17" s="9" customFormat="1" ht="3" customHeight="1">
      <c r="B4" s="2"/>
      <c r="C4" s="40"/>
      <c r="E4" s="14"/>
      <c r="F4" s="32"/>
      <c r="G4"/>
      <c r="H4" s="15"/>
      <c r="I4" s="40"/>
      <c r="J4" s="41"/>
      <c r="K4" s="15"/>
      <c r="L4" s="39"/>
      <c r="M4" s="15"/>
      <c r="N4" s="15"/>
      <c r="O4" s="15"/>
      <c r="P4" s="15"/>
      <c r="Q4" s="32"/>
    </row>
    <row r="5" spans="2:18" s="9" customFormat="1" ht="14.25" customHeight="1">
      <c r="B5" s="2"/>
      <c r="C5" s="18"/>
      <c r="D5" s="18" t="s">
        <v>34</v>
      </c>
      <c r="E5"/>
      <c r="F5" s="20"/>
      <c r="G5" s="15"/>
      <c r="H5" s="15"/>
      <c r="I5" s="42"/>
      <c r="J5" s="43"/>
      <c r="K5" s="15"/>
      <c r="L5" s="39"/>
      <c r="M5" s="24" t="s">
        <v>35</v>
      </c>
      <c r="N5" s="44">
        <f>COUNTA(D15:D54)</f>
        <v>0</v>
      </c>
      <c r="P5" s="16"/>
      <c r="Q5" s="20"/>
      <c r="R5" s="45"/>
    </row>
    <row r="6" spans="2:18" s="9" customFormat="1" ht="14.25" customHeight="1">
      <c r="B6" s="2"/>
      <c r="C6" s="21" t="str">
        <f>"1:"</f>
        <v>1:</v>
      </c>
      <c r="D6" s="22" t="s">
        <v>40</v>
      </c>
      <c r="E6" s="18"/>
      <c r="F6" s="24"/>
      <c r="G6" s="46"/>
      <c r="H6" s="47"/>
      <c r="I6" s="46"/>
      <c r="J6" s="48"/>
      <c r="K6" s="49"/>
      <c r="L6" s="50"/>
      <c r="M6" s="24" t="s">
        <v>37</v>
      </c>
      <c r="N6" s="51">
        <v>15</v>
      </c>
      <c r="O6" s="52"/>
      <c r="P6"/>
      <c r="Q6" s="15"/>
      <c r="R6"/>
    </row>
    <row r="7" spans="2:18" s="9" customFormat="1" ht="14.25" customHeight="1">
      <c r="B7" s="2"/>
      <c r="C7" s="23" t="str">
        <f>"2:"</f>
        <v>2:</v>
      </c>
      <c r="D7" s="22" t="s">
        <v>38</v>
      </c>
      <c r="E7" s="15"/>
      <c r="F7" s="24"/>
      <c r="G7" s="53"/>
      <c r="H7" s="47"/>
      <c r="I7" s="53"/>
      <c r="J7" s="48"/>
      <c r="K7" s="49"/>
      <c r="L7" s="50"/>
      <c r="M7" s="24" t="s">
        <v>39</v>
      </c>
      <c r="N7" s="56">
        <f>'STAND OP PUNTEN'!N7</f>
        <v>4</v>
      </c>
      <c r="O7" s="55"/>
      <c r="P7"/>
      <c r="Q7" s="15"/>
      <c r="R7"/>
    </row>
    <row r="8" spans="2:18" s="9" customFormat="1" ht="14.25" customHeight="1">
      <c r="B8" s="2"/>
      <c r="C8" s="23" t="str">
        <f>"3:"</f>
        <v>3:</v>
      </c>
      <c r="D8" s="15" t="s">
        <v>36</v>
      </c>
      <c r="E8" s="22"/>
      <c r="F8" s="24"/>
      <c r="G8" s="46"/>
      <c r="H8" s="47"/>
      <c r="I8" s="46"/>
      <c r="J8" s="48"/>
      <c r="K8" s="49"/>
      <c r="L8" s="50"/>
      <c r="M8" s="24" t="s">
        <v>41</v>
      </c>
      <c r="N8" s="56">
        <f>N7*N6</f>
        <v>60</v>
      </c>
      <c r="O8" s="52"/>
      <c r="P8"/>
      <c r="Q8" s="15"/>
      <c r="R8"/>
    </row>
    <row r="9" spans="2:18" s="9" customFormat="1" ht="14.25" customHeight="1">
      <c r="B9" s="2"/>
      <c r="C9" s="21" t="str">
        <f>"4:"</f>
        <v>4:</v>
      </c>
      <c r="D9" s="57" t="s">
        <v>101</v>
      </c>
      <c r="E9" s="22"/>
      <c r="F9" s="24"/>
      <c r="G9" s="53"/>
      <c r="H9" s="47"/>
      <c r="I9" s="53"/>
      <c r="J9" s="48"/>
      <c r="K9" s="49"/>
      <c r="L9" s="50"/>
      <c r="M9" s="24" t="s">
        <v>42</v>
      </c>
      <c r="N9" s="51" t="e">
        <f>SUM($F$15:$F$54)/$N$5</f>
        <v>#DIV/0!</v>
      </c>
      <c r="O9" s="55"/>
      <c r="P9"/>
      <c r="Q9" s="15"/>
      <c r="R9"/>
    </row>
    <row r="10" spans="2:18" s="9" customFormat="1" ht="6" customHeight="1">
      <c r="B10" s="2"/>
      <c r="E10" s="57"/>
      <c r="F10" s="15"/>
      <c r="G10" s="15"/>
      <c r="H10" s="15"/>
      <c r="I10" s="42"/>
      <c r="J10" s="43"/>
      <c r="K10" s="15"/>
      <c r="L10" s="39"/>
      <c r="M10" s="15"/>
      <c r="N10" s="22"/>
      <c r="O10" s="22"/>
      <c r="P10" s="15"/>
      <c r="Q10" s="15"/>
      <c r="R10" s="15"/>
    </row>
    <row r="11" spans="2:18" s="9" customFormat="1" ht="12.75" customHeight="1">
      <c r="B11" s="2"/>
      <c r="C11" s="58"/>
      <c r="E11" s="22"/>
      <c r="F11" s="52"/>
      <c r="G11" s="59"/>
      <c r="H11" s="60"/>
      <c r="I11" s="61"/>
      <c r="J11" s="62" t="s">
        <v>43</v>
      </c>
      <c r="K11" s="60"/>
      <c r="L11" s="63"/>
      <c r="M11" s="60"/>
      <c r="N11" s="64"/>
      <c r="O11" s="65"/>
      <c r="P11"/>
      <c r="Q11"/>
      <c r="R11"/>
    </row>
    <row r="12" spans="2:22" s="9" customFormat="1" ht="14.25" customHeight="1">
      <c r="B12" s="2"/>
      <c r="C12" s="58"/>
      <c r="D12" s="22"/>
      <c r="E12" s="22"/>
      <c r="F12" s="52"/>
      <c r="G12" s="66">
        <v>1</v>
      </c>
      <c r="H12" s="67"/>
      <c r="I12" s="68">
        <v>2</v>
      </c>
      <c r="J12" s="69"/>
      <c r="K12" s="70" t="str">
        <f>"3"</f>
        <v>3</v>
      </c>
      <c r="L12" s="69"/>
      <c r="M12" s="70">
        <v>4</v>
      </c>
      <c r="N12" s="67"/>
      <c r="O12" s="65"/>
      <c r="P12" s="71"/>
      <c r="Q12" s="72" t="s">
        <v>44</v>
      </c>
      <c r="R12" s="73"/>
      <c r="T12" s="74" t="s">
        <v>45</v>
      </c>
      <c r="U12" s="75"/>
      <c r="V12" s="76"/>
    </row>
    <row r="13" spans="2:18" s="9" customFormat="1" ht="14.25" customHeight="1">
      <c r="B13" s="2"/>
      <c r="C13" s="77"/>
      <c r="D13" s="72" t="s">
        <v>46</v>
      </c>
      <c r="E13" s="72"/>
      <c r="F13" s="72"/>
      <c r="G13" s="133">
        <f>'STAND OP PUNTEN'!G13:H13</f>
        <v>45212</v>
      </c>
      <c r="H13" s="133"/>
      <c r="I13" s="133">
        <f>'STAND OP PUNTEN'!I13:J13</f>
        <v>45275</v>
      </c>
      <c r="J13" s="133"/>
      <c r="K13" s="133">
        <f>'STAND OP PUNTEN'!K13:L13</f>
        <v>45317</v>
      </c>
      <c r="L13" s="133"/>
      <c r="M13" s="133">
        <f>'STAND OP PUNTEN'!M13:N13</f>
        <v>45352</v>
      </c>
      <c r="N13" s="133"/>
      <c r="O13" s="78"/>
      <c r="P13" s="79" t="s">
        <v>47</v>
      </c>
      <c r="Q13" s="80" t="s">
        <v>48</v>
      </c>
      <c r="R13" s="81"/>
    </row>
    <row r="14" spans="2:18" s="15" customFormat="1" ht="14.25" customHeight="1">
      <c r="B14" s="30"/>
      <c r="C14" s="82" t="s">
        <v>49</v>
      </c>
      <c r="D14" s="83" t="s">
        <v>50</v>
      </c>
      <c r="E14" s="84"/>
      <c r="F14" s="85" t="s">
        <v>51</v>
      </c>
      <c r="G14" s="86" t="s">
        <v>20</v>
      </c>
      <c r="H14" s="87" t="s">
        <v>52</v>
      </c>
      <c r="I14" s="88" t="s">
        <v>20</v>
      </c>
      <c r="J14" s="87" t="s">
        <v>52</v>
      </c>
      <c r="K14" s="88" t="s">
        <v>20</v>
      </c>
      <c r="L14" s="87" t="s">
        <v>52</v>
      </c>
      <c r="M14" s="88" t="s">
        <v>20</v>
      </c>
      <c r="N14" s="88" t="s">
        <v>52</v>
      </c>
      <c r="O14" s="89"/>
      <c r="P14" s="90" t="s">
        <v>53</v>
      </c>
      <c r="Q14" s="91" t="s">
        <v>20</v>
      </c>
      <c r="R14" s="92" t="s">
        <v>54</v>
      </c>
    </row>
    <row r="15" spans="2:18" s="15" customFormat="1" ht="14.25" customHeight="1">
      <c r="B15" s="93">
        <v>1</v>
      </c>
      <c r="C15" s="94"/>
      <c r="D15" s="95"/>
      <c r="E15" s="96"/>
      <c r="F15" s="97"/>
      <c r="G15" s="98"/>
      <c r="H15" s="99"/>
      <c r="I15" s="98"/>
      <c r="J15" s="99"/>
      <c r="K15" s="98"/>
      <c r="L15" s="99"/>
      <c r="M15" s="98"/>
      <c r="N15" s="100"/>
      <c r="O15" s="101"/>
      <c r="P15" s="102"/>
      <c r="Q15" s="103">
        <f aca="true" t="shared" si="0" ref="Q15:Q45">SUM(G15+I15+K15+M15)</f>
        <v>0</v>
      </c>
      <c r="R15" s="104" t="e">
        <f aca="true" t="shared" si="1" ref="R15:R45">(Q15/P15)/$N$6</f>
        <v>#DIV/0!</v>
      </c>
    </row>
    <row r="16" spans="2:18" s="15" customFormat="1" ht="14.25" customHeight="1">
      <c r="B16" s="93">
        <f aca="true" t="shared" si="2" ref="B16:B54">B15+1</f>
        <v>2</v>
      </c>
      <c r="C16" s="94"/>
      <c r="D16" s="95"/>
      <c r="E16" s="96"/>
      <c r="F16" s="97"/>
      <c r="G16" s="98"/>
      <c r="H16" s="99"/>
      <c r="I16" s="98"/>
      <c r="J16" s="99"/>
      <c r="K16" s="98"/>
      <c r="L16" s="99"/>
      <c r="M16" s="98"/>
      <c r="N16" s="100"/>
      <c r="O16" s="101"/>
      <c r="P16" s="102"/>
      <c r="Q16" s="103">
        <f t="shared" si="0"/>
        <v>0</v>
      </c>
      <c r="R16" s="104" t="e">
        <f t="shared" si="1"/>
        <v>#DIV/0!</v>
      </c>
    </row>
    <row r="17" spans="2:18" s="15" customFormat="1" ht="14.25" customHeight="1">
      <c r="B17" s="93">
        <f t="shared" si="2"/>
        <v>3</v>
      </c>
      <c r="C17" s="94"/>
      <c r="D17" s="95"/>
      <c r="E17" s="96"/>
      <c r="F17" s="97"/>
      <c r="G17" s="98"/>
      <c r="H17" s="99"/>
      <c r="I17" s="98"/>
      <c r="J17" s="99"/>
      <c r="K17" s="98"/>
      <c r="L17" s="99"/>
      <c r="M17" s="98"/>
      <c r="N17" s="100"/>
      <c r="O17" s="101"/>
      <c r="P17" s="102"/>
      <c r="Q17" s="103">
        <f t="shared" si="0"/>
        <v>0</v>
      </c>
      <c r="R17" s="104" t="e">
        <f t="shared" si="1"/>
        <v>#DIV/0!</v>
      </c>
    </row>
    <row r="18" spans="2:18" s="15" customFormat="1" ht="14.25" customHeight="1">
      <c r="B18" s="93">
        <f t="shared" si="2"/>
        <v>4</v>
      </c>
      <c r="C18" s="94"/>
      <c r="D18" s="95"/>
      <c r="E18" s="96"/>
      <c r="F18" s="97"/>
      <c r="G18" s="98"/>
      <c r="H18" s="99"/>
      <c r="I18" s="98"/>
      <c r="J18" s="99"/>
      <c r="K18" s="98"/>
      <c r="L18" s="99"/>
      <c r="M18" s="98"/>
      <c r="N18" s="100"/>
      <c r="O18" s="101"/>
      <c r="P18" s="102"/>
      <c r="Q18" s="103">
        <f t="shared" si="0"/>
        <v>0</v>
      </c>
      <c r="R18" s="104" t="e">
        <f t="shared" si="1"/>
        <v>#DIV/0!</v>
      </c>
    </row>
    <row r="19" spans="2:18" s="15" customFormat="1" ht="14.25" customHeight="1">
      <c r="B19" s="93">
        <f t="shared" si="2"/>
        <v>5</v>
      </c>
      <c r="C19" s="94"/>
      <c r="D19" s="95"/>
      <c r="E19" s="96"/>
      <c r="F19" s="97"/>
      <c r="G19" s="98"/>
      <c r="H19" s="99"/>
      <c r="I19" s="98"/>
      <c r="J19" s="99"/>
      <c r="K19" s="98"/>
      <c r="L19" s="99"/>
      <c r="M19" s="98"/>
      <c r="N19" s="100"/>
      <c r="O19" s="101"/>
      <c r="P19" s="102"/>
      <c r="Q19" s="103">
        <f t="shared" si="0"/>
        <v>0</v>
      </c>
      <c r="R19" s="104" t="e">
        <f t="shared" si="1"/>
        <v>#DIV/0!</v>
      </c>
    </row>
    <row r="20" spans="2:18" s="15" customFormat="1" ht="14.25" customHeight="1">
      <c r="B20" s="93">
        <f t="shared" si="2"/>
        <v>6</v>
      </c>
      <c r="C20" s="94"/>
      <c r="D20" s="95"/>
      <c r="E20" s="96"/>
      <c r="F20" s="97"/>
      <c r="G20" s="98"/>
      <c r="H20" s="99"/>
      <c r="I20" s="98"/>
      <c r="J20" s="99"/>
      <c r="K20" s="98"/>
      <c r="L20" s="99"/>
      <c r="M20" s="98"/>
      <c r="N20" s="100"/>
      <c r="O20" s="101"/>
      <c r="P20" s="102"/>
      <c r="Q20" s="103">
        <f t="shared" si="0"/>
        <v>0</v>
      </c>
      <c r="R20" s="104" t="e">
        <f t="shared" si="1"/>
        <v>#DIV/0!</v>
      </c>
    </row>
    <row r="21" spans="2:18" s="15" customFormat="1" ht="14.25" customHeight="1">
      <c r="B21" s="93">
        <f t="shared" si="2"/>
        <v>7</v>
      </c>
      <c r="C21" s="94"/>
      <c r="D21" s="95"/>
      <c r="E21" s="96"/>
      <c r="F21" s="97"/>
      <c r="G21" s="98"/>
      <c r="H21" s="99"/>
      <c r="I21" s="98"/>
      <c r="J21" s="99"/>
      <c r="K21" s="98"/>
      <c r="L21" s="99"/>
      <c r="M21" s="98"/>
      <c r="N21" s="100"/>
      <c r="O21" s="101"/>
      <c r="P21" s="102"/>
      <c r="Q21" s="103">
        <f t="shared" si="0"/>
        <v>0</v>
      </c>
      <c r="R21" s="104" t="e">
        <f t="shared" si="1"/>
        <v>#DIV/0!</v>
      </c>
    </row>
    <row r="22" spans="2:18" s="15" customFormat="1" ht="14.25" customHeight="1">
      <c r="B22" s="93">
        <f t="shared" si="2"/>
        <v>8</v>
      </c>
      <c r="C22" s="94"/>
      <c r="D22" s="106"/>
      <c r="E22" s="105"/>
      <c r="F22" s="97"/>
      <c r="G22" s="98"/>
      <c r="H22" s="99"/>
      <c r="I22" s="98"/>
      <c r="J22" s="99"/>
      <c r="K22" s="98"/>
      <c r="L22" s="99"/>
      <c r="M22" s="98"/>
      <c r="N22" s="100"/>
      <c r="O22" s="101"/>
      <c r="P22" s="102"/>
      <c r="Q22" s="103">
        <f t="shared" si="0"/>
        <v>0</v>
      </c>
      <c r="R22" s="104" t="e">
        <f t="shared" si="1"/>
        <v>#DIV/0!</v>
      </c>
    </row>
    <row r="23" spans="2:18" s="15" customFormat="1" ht="14.25" customHeight="1">
      <c r="B23" s="93">
        <f t="shared" si="2"/>
        <v>9</v>
      </c>
      <c r="C23" s="94"/>
      <c r="D23" s="95"/>
      <c r="E23" s="96"/>
      <c r="F23" s="97"/>
      <c r="G23" s="98"/>
      <c r="H23" s="99"/>
      <c r="I23" s="98"/>
      <c r="J23" s="99"/>
      <c r="K23" s="98"/>
      <c r="L23" s="99"/>
      <c r="M23" s="98"/>
      <c r="N23" s="100"/>
      <c r="O23" s="101"/>
      <c r="P23" s="102"/>
      <c r="Q23" s="103">
        <f t="shared" si="0"/>
        <v>0</v>
      </c>
      <c r="R23" s="104" t="e">
        <f t="shared" si="1"/>
        <v>#DIV/0!</v>
      </c>
    </row>
    <row r="24" spans="2:18" s="15" customFormat="1" ht="14.25" customHeight="1">
      <c r="B24" s="93">
        <f t="shared" si="2"/>
        <v>10</v>
      </c>
      <c r="C24" s="94"/>
      <c r="D24" s="95"/>
      <c r="E24" s="96"/>
      <c r="F24" s="97"/>
      <c r="G24" s="98"/>
      <c r="H24" s="99"/>
      <c r="I24" s="98"/>
      <c r="J24" s="99"/>
      <c r="K24" s="98"/>
      <c r="L24" s="99"/>
      <c r="M24" s="98"/>
      <c r="N24" s="100"/>
      <c r="O24" s="101"/>
      <c r="P24" s="102"/>
      <c r="Q24" s="103">
        <f t="shared" si="0"/>
        <v>0</v>
      </c>
      <c r="R24" s="104" t="e">
        <f t="shared" si="1"/>
        <v>#DIV/0!</v>
      </c>
    </row>
    <row r="25" spans="2:18" s="15" customFormat="1" ht="14.25" customHeight="1">
      <c r="B25" s="93">
        <f t="shared" si="2"/>
        <v>11</v>
      </c>
      <c r="C25" s="94"/>
      <c r="D25" s="95"/>
      <c r="E25" s="96"/>
      <c r="F25" s="97"/>
      <c r="G25" s="107"/>
      <c r="H25" s="108"/>
      <c r="I25" s="107"/>
      <c r="J25" s="108"/>
      <c r="K25" s="107"/>
      <c r="L25" s="108"/>
      <c r="M25" s="107"/>
      <c r="N25" s="109"/>
      <c r="O25" s="101"/>
      <c r="P25" s="102"/>
      <c r="Q25" s="103">
        <f t="shared" si="0"/>
        <v>0</v>
      </c>
      <c r="R25" s="104" t="e">
        <f t="shared" si="1"/>
        <v>#DIV/0!</v>
      </c>
    </row>
    <row r="26" spans="2:18" s="15" customFormat="1" ht="14.25" customHeight="1">
      <c r="B26" s="93">
        <f t="shared" si="2"/>
        <v>12</v>
      </c>
      <c r="C26" s="94"/>
      <c r="D26" s="95"/>
      <c r="E26" s="105"/>
      <c r="F26" s="97"/>
      <c r="G26" s="107"/>
      <c r="H26" s="108"/>
      <c r="I26" s="107"/>
      <c r="J26" s="108"/>
      <c r="K26" s="107"/>
      <c r="L26" s="108"/>
      <c r="M26" s="107"/>
      <c r="N26" s="109"/>
      <c r="O26" s="101"/>
      <c r="P26" s="102"/>
      <c r="Q26" s="103">
        <f t="shared" si="0"/>
        <v>0</v>
      </c>
      <c r="R26" s="104" t="e">
        <f t="shared" si="1"/>
        <v>#DIV/0!</v>
      </c>
    </row>
    <row r="27" spans="2:18" s="15" customFormat="1" ht="14.25" customHeight="1">
      <c r="B27" s="93">
        <f t="shared" si="2"/>
        <v>13</v>
      </c>
      <c r="C27" s="94"/>
      <c r="D27" s="95"/>
      <c r="E27" s="96"/>
      <c r="F27" s="97"/>
      <c r="G27" s="98"/>
      <c r="H27" s="99"/>
      <c r="I27" s="98"/>
      <c r="J27" s="99"/>
      <c r="K27" s="98"/>
      <c r="L27" s="99"/>
      <c r="M27" s="98"/>
      <c r="N27" s="100"/>
      <c r="O27" s="101"/>
      <c r="P27" s="102"/>
      <c r="Q27" s="103">
        <f t="shared" si="0"/>
        <v>0</v>
      </c>
      <c r="R27" s="104" t="e">
        <f t="shared" si="1"/>
        <v>#DIV/0!</v>
      </c>
    </row>
    <row r="28" spans="2:18" s="15" customFormat="1" ht="14.25" customHeight="1">
      <c r="B28" s="93">
        <f t="shared" si="2"/>
        <v>14</v>
      </c>
      <c r="C28" s="94"/>
      <c r="D28" s="95"/>
      <c r="E28" s="96"/>
      <c r="F28" s="97"/>
      <c r="G28" s="107"/>
      <c r="H28" s="108"/>
      <c r="I28" s="107"/>
      <c r="J28" s="108"/>
      <c r="K28" s="107"/>
      <c r="L28" s="108"/>
      <c r="M28" s="107"/>
      <c r="N28" s="109"/>
      <c r="O28" s="101"/>
      <c r="P28" s="102"/>
      <c r="Q28" s="103">
        <f t="shared" si="0"/>
        <v>0</v>
      </c>
      <c r="R28" s="104" t="e">
        <f t="shared" si="1"/>
        <v>#DIV/0!</v>
      </c>
    </row>
    <row r="29" spans="2:18" s="15" customFormat="1" ht="14.25" customHeight="1">
      <c r="B29" s="93">
        <f t="shared" si="2"/>
        <v>15</v>
      </c>
      <c r="C29" s="94"/>
      <c r="D29" s="95"/>
      <c r="E29" s="96"/>
      <c r="F29" s="97"/>
      <c r="G29" s="107"/>
      <c r="H29" s="108"/>
      <c r="I29" s="107"/>
      <c r="J29" s="108"/>
      <c r="K29" s="107"/>
      <c r="L29" s="108"/>
      <c r="M29" s="107"/>
      <c r="N29" s="109"/>
      <c r="O29" s="101"/>
      <c r="P29" s="102"/>
      <c r="Q29" s="103">
        <f t="shared" si="0"/>
        <v>0</v>
      </c>
      <c r="R29" s="104" t="e">
        <f t="shared" si="1"/>
        <v>#DIV/0!</v>
      </c>
    </row>
    <row r="30" spans="2:18" s="15" customFormat="1" ht="14.25" customHeight="1">
      <c r="B30" s="93">
        <f t="shared" si="2"/>
        <v>16</v>
      </c>
      <c r="C30" s="94"/>
      <c r="D30" s="95"/>
      <c r="E30" s="96"/>
      <c r="F30" s="97"/>
      <c r="G30" s="107"/>
      <c r="H30" s="108"/>
      <c r="I30" s="107"/>
      <c r="J30" s="108"/>
      <c r="K30" s="107"/>
      <c r="L30" s="108"/>
      <c r="M30" s="107"/>
      <c r="N30" s="109"/>
      <c r="O30" s="101"/>
      <c r="P30" s="102"/>
      <c r="Q30" s="103">
        <f t="shared" si="0"/>
        <v>0</v>
      </c>
      <c r="R30" s="104" t="e">
        <f t="shared" si="1"/>
        <v>#DIV/0!</v>
      </c>
    </row>
    <row r="31" spans="2:18" s="15" customFormat="1" ht="14.25" customHeight="1">
      <c r="B31" s="93">
        <f t="shared" si="2"/>
        <v>17</v>
      </c>
      <c r="C31" s="94"/>
      <c r="D31" s="95"/>
      <c r="E31" s="96"/>
      <c r="F31" s="97"/>
      <c r="G31" s="98"/>
      <c r="H31" s="99"/>
      <c r="I31" s="98"/>
      <c r="J31" s="99"/>
      <c r="K31" s="98"/>
      <c r="L31" s="99"/>
      <c r="M31" s="98"/>
      <c r="N31" s="100"/>
      <c r="O31" s="101"/>
      <c r="P31" s="102"/>
      <c r="Q31" s="103">
        <f t="shared" si="0"/>
        <v>0</v>
      </c>
      <c r="R31" s="104" t="e">
        <f t="shared" si="1"/>
        <v>#DIV/0!</v>
      </c>
    </row>
    <row r="32" spans="2:18" s="15" customFormat="1" ht="14.25" customHeight="1">
      <c r="B32" s="93">
        <f t="shared" si="2"/>
        <v>18</v>
      </c>
      <c r="C32" s="94"/>
      <c r="D32" s="95"/>
      <c r="E32" s="96"/>
      <c r="F32" s="97"/>
      <c r="G32" s="107"/>
      <c r="H32" s="108"/>
      <c r="I32" s="107"/>
      <c r="J32" s="108"/>
      <c r="K32" s="107"/>
      <c r="L32" s="108"/>
      <c r="M32" s="107"/>
      <c r="N32" s="109"/>
      <c r="O32" s="101"/>
      <c r="P32" s="102"/>
      <c r="Q32" s="103">
        <f t="shared" si="0"/>
        <v>0</v>
      </c>
      <c r="R32" s="104" t="e">
        <f t="shared" si="1"/>
        <v>#DIV/0!</v>
      </c>
    </row>
    <row r="33" spans="2:18" s="15" customFormat="1" ht="14.25" customHeight="1">
      <c r="B33" s="93">
        <f t="shared" si="2"/>
        <v>19</v>
      </c>
      <c r="C33" s="94"/>
      <c r="D33" s="95"/>
      <c r="E33" s="96"/>
      <c r="F33" s="97"/>
      <c r="G33" s="98"/>
      <c r="H33" s="99"/>
      <c r="I33" s="98"/>
      <c r="J33" s="99"/>
      <c r="K33" s="98"/>
      <c r="L33" s="99"/>
      <c r="M33" s="98"/>
      <c r="N33" s="100"/>
      <c r="O33" s="101"/>
      <c r="P33" s="102"/>
      <c r="Q33" s="103">
        <f t="shared" si="0"/>
        <v>0</v>
      </c>
      <c r="R33" s="104" t="e">
        <f t="shared" si="1"/>
        <v>#DIV/0!</v>
      </c>
    </row>
    <row r="34" spans="2:18" s="15" customFormat="1" ht="14.25" customHeight="1">
      <c r="B34" s="93">
        <f t="shared" si="2"/>
        <v>20</v>
      </c>
      <c r="C34" s="94"/>
      <c r="D34" s="95"/>
      <c r="E34" s="96"/>
      <c r="F34" s="97"/>
      <c r="G34" s="98"/>
      <c r="H34" s="99"/>
      <c r="I34" s="98"/>
      <c r="J34" s="99"/>
      <c r="K34" s="98"/>
      <c r="L34" s="99"/>
      <c r="M34" s="98"/>
      <c r="N34" s="100"/>
      <c r="O34" s="101"/>
      <c r="P34" s="102"/>
      <c r="Q34" s="103">
        <f t="shared" si="0"/>
        <v>0</v>
      </c>
      <c r="R34" s="104" t="e">
        <f t="shared" si="1"/>
        <v>#DIV/0!</v>
      </c>
    </row>
    <row r="35" spans="2:18" s="15" customFormat="1" ht="14.25" customHeight="1">
      <c r="B35" s="93">
        <f t="shared" si="2"/>
        <v>21</v>
      </c>
      <c r="C35" s="94"/>
      <c r="D35" s="95"/>
      <c r="E35" s="96"/>
      <c r="F35" s="97"/>
      <c r="G35" s="107"/>
      <c r="H35" s="108"/>
      <c r="I35" s="107"/>
      <c r="J35" s="108"/>
      <c r="K35" s="107"/>
      <c r="L35" s="108"/>
      <c r="M35" s="107"/>
      <c r="N35" s="109"/>
      <c r="O35" s="101"/>
      <c r="P35" s="102"/>
      <c r="Q35" s="103">
        <f t="shared" si="0"/>
        <v>0</v>
      </c>
      <c r="R35" s="104" t="e">
        <f t="shared" si="1"/>
        <v>#DIV/0!</v>
      </c>
    </row>
    <row r="36" spans="2:18" s="15" customFormat="1" ht="14.25" customHeight="1">
      <c r="B36" s="93">
        <f t="shared" si="2"/>
        <v>22</v>
      </c>
      <c r="C36" s="94"/>
      <c r="D36" s="95"/>
      <c r="E36" s="96"/>
      <c r="F36" s="97"/>
      <c r="G36" s="98"/>
      <c r="H36" s="99"/>
      <c r="I36" s="98"/>
      <c r="J36" s="99"/>
      <c r="K36" s="98"/>
      <c r="L36" s="99"/>
      <c r="M36" s="98"/>
      <c r="N36" s="100"/>
      <c r="O36" s="101"/>
      <c r="P36" s="102"/>
      <c r="Q36" s="103">
        <f t="shared" si="0"/>
        <v>0</v>
      </c>
      <c r="R36" s="104" t="e">
        <f t="shared" si="1"/>
        <v>#DIV/0!</v>
      </c>
    </row>
    <row r="37" spans="2:18" s="15" customFormat="1" ht="14.25" customHeight="1">
      <c r="B37" s="93">
        <f t="shared" si="2"/>
        <v>23</v>
      </c>
      <c r="C37" s="94"/>
      <c r="D37" s="95"/>
      <c r="E37" s="96"/>
      <c r="F37" s="97"/>
      <c r="G37" s="98"/>
      <c r="H37" s="99"/>
      <c r="I37" s="98"/>
      <c r="J37" s="99"/>
      <c r="K37" s="98"/>
      <c r="L37" s="99"/>
      <c r="M37" s="98"/>
      <c r="N37" s="100"/>
      <c r="O37" s="101"/>
      <c r="P37" s="102"/>
      <c r="Q37" s="103">
        <f t="shared" si="0"/>
        <v>0</v>
      </c>
      <c r="R37" s="104" t="e">
        <f t="shared" si="1"/>
        <v>#DIV/0!</v>
      </c>
    </row>
    <row r="38" spans="2:18" s="15" customFormat="1" ht="14.25" customHeight="1">
      <c r="B38" s="93">
        <f t="shared" si="2"/>
        <v>24</v>
      </c>
      <c r="C38" s="94"/>
      <c r="D38" s="95"/>
      <c r="E38" s="96"/>
      <c r="F38" s="97"/>
      <c r="G38" s="98"/>
      <c r="H38" s="99"/>
      <c r="I38" s="98"/>
      <c r="J38" s="99"/>
      <c r="K38" s="98"/>
      <c r="L38" s="99"/>
      <c r="M38" s="98"/>
      <c r="N38" s="100"/>
      <c r="O38" s="101"/>
      <c r="P38" s="102"/>
      <c r="Q38" s="103">
        <f t="shared" si="0"/>
        <v>0</v>
      </c>
      <c r="R38" s="104" t="e">
        <f t="shared" si="1"/>
        <v>#DIV/0!</v>
      </c>
    </row>
    <row r="39" spans="2:18" s="15" customFormat="1" ht="14.25" customHeight="1">
      <c r="B39" s="93">
        <f t="shared" si="2"/>
        <v>25</v>
      </c>
      <c r="C39" s="94"/>
      <c r="D39" s="95"/>
      <c r="E39" s="96"/>
      <c r="F39" s="97"/>
      <c r="G39" s="98"/>
      <c r="H39" s="99"/>
      <c r="I39" s="98"/>
      <c r="J39" s="99"/>
      <c r="K39" s="98"/>
      <c r="L39" s="99"/>
      <c r="M39" s="98"/>
      <c r="N39" s="100"/>
      <c r="O39" s="101"/>
      <c r="P39" s="102"/>
      <c r="Q39" s="103">
        <f t="shared" si="0"/>
        <v>0</v>
      </c>
      <c r="R39" s="104" t="e">
        <f t="shared" si="1"/>
        <v>#DIV/0!</v>
      </c>
    </row>
    <row r="40" spans="2:18" s="15" customFormat="1" ht="14.25" customHeight="1">
      <c r="B40" s="93">
        <f t="shared" si="2"/>
        <v>26</v>
      </c>
      <c r="C40" s="94"/>
      <c r="D40" s="106"/>
      <c r="E40" s="105"/>
      <c r="F40" s="97"/>
      <c r="G40" s="98"/>
      <c r="H40" s="99"/>
      <c r="I40" s="98"/>
      <c r="J40" s="99"/>
      <c r="K40" s="98"/>
      <c r="L40" s="99"/>
      <c r="M40" s="98"/>
      <c r="N40" s="100"/>
      <c r="O40" s="101"/>
      <c r="P40" s="102"/>
      <c r="Q40" s="103">
        <f t="shared" si="0"/>
        <v>0</v>
      </c>
      <c r="R40" s="104" t="e">
        <f t="shared" si="1"/>
        <v>#DIV/0!</v>
      </c>
    </row>
    <row r="41" spans="2:18" s="15" customFormat="1" ht="14.25" customHeight="1">
      <c r="B41" s="93">
        <f t="shared" si="2"/>
        <v>27</v>
      </c>
      <c r="C41" s="94"/>
      <c r="D41" s="95"/>
      <c r="E41" s="96"/>
      <c r="F41" s="97"/>
      <c r="G41" s="98"/>
      <c r="H41" s="99"/>
      <c r="I41" s="98"/>
      <c r="J41" s="99"/>
      <c r="K41" s="98"/>
      <c r="L41" s="99"/>
      <c r="M41" s="98"/>
      <c r="N41" s="100"/>
      <c r="O41" s="101"/>
      <c r="P41" s="102"/>
      <c r="Q41" s="103">
        <f t="shared" si="0"/>
        <v>0</v>
      </c>
      <c r="R41" s="104" t="e">
        <f t="shared" si="1"/>
        <v>#DIV/0!</v>
      </c>
    </row>
    <row r="42" spans="2:18" s="15" customFormat="1" ht="14.25" customHeight="1">
      <c r="B42" s="93">
        <f t="shared" si="2"/>
        <v>28</v>
      </c>
      <c r="C42" s="94"/>
      <c r="D42" s="95"/>
      <c r="E42" s="96"/>
      <c r="F42" s="97"/>
      <c r="G42" s="98"/>
      <c r="H42" s="99"/>
      <c r="I42" s="98"/>
      <c r="J42" s="99"/>
      <c r="K42" s="98"/>
      <c r="L42" s="99"/>
      <c r="M42" s="98"/>
      <c r="N42" s="100"/>
      <c r="O42" s="101"/>
      <c r="P42" s="102"/>
      <c r="Q42" s="103">
        <f t="shared" si="0"/>
        <v>0</v>
      </c>
      <c r="R42" s="104" t="e">
        <f t="shared" si="1"/>
        <v>#DIV/0!</v>
      </c>
    </row>
    <row r="43" spans="2:18" s="15" customFormat="1" ht="14.25" customHeight="1">
      <c r="B43" s="93">
        <f t="shared" si="2"/>
        <v>29</v>
      </c>
      <c r="C43" s="94"/>
      <c r="D43" s="106"/>
      <c r="E43" s="105"/>
      <c r="F43" s="97"/>
      <c r="G43" s="98"/>
      <c r="H43" s="99"/>
      <c r="I43" s="98"/>
      <c r="J43" s="99"/>
      <c r="K43" s="98"/>
      <c r="L43" s="99"/>
      <c r="M43" s="98"/>
      <c r="N43" s="100"/>
      <c r="O43" s="101"/>
      <c r="P43" s="102"/>
      <c r="Q43" s="103">
        <f t="shared" si="0"/>
        <v>0</v>
      </c>
      <c r="R43" s="104" t="e">
        <f t="shared" si="1"/>
        <v>#DIV/0!</v>
      </c>
    </row>
    <row r="44" spans="2:18" s="15" customFormat="1" ht="14.25" customHeight="1">
      <c r="B44" s="93">
        <f t="shared" si="2"/>
        <v>30</v>
      </c>
      <c r="C44" s="94"/>
      <c r="D44" s="95"/>
      <c r="E44" s="96"/>
      <c r="F44" s="97"/>
      <c r="G44" s="98"/>
      <c r="H44" s="99"/>
      <c r="I44" s="98"/>
      <c r="J44" s="99"/>
      <c r="K44" s="98"/>
      <c r="L44" s="99"/>
      <c r="M44" s="98"/>
      <c r="N44" s="100"/>
      <c r="O44" s="101"/>
      <c r="P44" s="102"/>
      <c r="Q44" s="103">
        <f t="shared" si="0"/>
        <v>0</v>
      </c>
      <c r="R44" s="104" t="e">
        <f t="shared" si="1"/>
        <v>#DIV/0!</v>
      </c>
    </row>
    <row r="45" spans="2:18" s="15" customFormat="1" ht="14.25" customHeight="1">
      <c r="B45" s="93">
        <f t="shared" si="2"/>
        <v>31</v>
      </c>
      <c r="C45" s="94"/>
      <c r="D45" s="95"/>
      <c r="E45" s="96"/>
      <c r="F45" s="97"/>
      <c r="G45" s="98"/>
      <c r="H45" s="99"/>
      <c r="I45" s="98"/>
      <c r="J45" s="99"/>
      <c r="K45" s="98"/>
      <c r="L45" s="99"/>
      <c r="M45" s="98"/>
      <c r="N45" s="100"/>
      <c r="O45" s="101"/>
      <c r="P45" s="102"/>
      <c r="Q45" s="103">
        <f t="shared" si="0"/>
        <v>0</v>
      </c>
      <c r="R45" s="104" t="e">
        <f t="shared" si="1"/>
        <v>#DIV/0!</v>
      </c>
    </row>
    <row r="46" spans="2:18" s="15" customFormat="1" ht="14.25" customHeight="1">
      <c r="B46" s="93">
        <f t="shared" si="2"/>
        <v>32</v>
      </c>
      <c r="C46" s="94"/>
      <c r="D46" s="95"/>
      <c r="E46" s="96"/>
      <c r="F46" s="97"/>
      <c r="G46" s="98"/>
      <c r="H46" s="99"/>
      <c r="I46" s="98"/>
      <c r="J46" s="99"/>
      <c r="K46" s="98"/>
      <c r="L46" s="99"/>
      <c r="M46" s="98"/>
      <c r="N46" s="100"/>
      <c r="O46" s="101"/>
      <c r="P46" s="102"/>
      <c r="Q46" s="103"/>
      <c r="R46" s="104"/>
    </row>
    <row r="47" spans="2:18" s="15" customFormat="1" ht="14.25" customHeight="1">
      <c r="B47" s="93">
        <f t="shared" si="2"/>
        <v>33</v>
      </c>
      <c r="C47" s="94"/>
      <c r="D47" s="106"/>
      <c r="E47" s="105"/>
      <c r="F47" s="97"/>
      <c r="G47" s="98"/>
      <c r="H47" s="99"/>
      <c r="I47" s="98"/>
      <c r="J47" s="99"/>
      <c r="K47" s="98"/>
      <c r="L47" s="99"/>
      <c r="M47" s="98"/>
      <c r="N47" s="100"/>
      <c r="O47" s="101"/>
      <c r="P47" s="102"/>
      <c r="Q47" s="103"/>
      <c r="R47" s="104"/>
    </row>
    <row r="48" spans="2:18" s="15" customFormat="1" ht="14.25" customHeight="1">
      <c r="B48" s="93">
        <f t="shared" si="2"/>
        <v>34</v>
      </c>
      <c r="C48" s="94"/>
      <c r="D48" s="95"/>
      <c r="E48" s="96"/>
      <c r="F48" s="97"/>
      <c r="G48" s="98"/>
      <c r="H48" s="99"/>
      <c r="I48" s="98"/>
      <c r="J48" s="99"/>
      <c r="K48" s="98"/>
      <c r="L48" s="99"/>
      <c r="M48" s="98"/>
      <c r="N48" s="100"/>
      <c r="O48" s="101"/>
      <c r="P48" s="102"/>
      <c r="Q48" s="103"/>
      <c r="R48" s="104"/>
    </row>
    <row r="49" spans="2:18" s="15" customFormat="1" ht="14.25" customHeight="1">
      <c r="B49" s="93">
        <f t="shared" si="2"/>
        <v>35</v>
      </c>
      <c r="C49" s="94"/>
      <c r="D49" s="95"/>
      <c r="E49" s="96"/>
      <c r="F49" s="97"/>
      <c r="G49" s="98"/>
      <c r="H49" s="99"/>
      <c r="I49" s="98"/>
      <c r="J49" s="99"/>
      <c r="K49" s="98"/>
      <c r="L49" s="99"/>
      <c r="M49" s="98"/>
      <c r="N49" s="100"/>
      <c r="O49" s="101"/>
      <c r="P49" s="102"/>
      <c r="Q49" s="103"/>
      <c r="R49" s="104"/>
    </row>
    <row r="50" spans="2:18" s="15" customFormat="1" ht="14.25" customHeight="1">
      <c r="B50" s="93">
        <f t="shared" si="2"/>
        <v>36</v>
      </c>
      <c r="C50" s="94"/>
      <c r="D50" s="106"/>
      <c r="E50" s="105"/>
      <c r="F50" s="97"/>
      <c r="G50" s="98"/>
      <c r="H50" s="99"/>
      <c r="I50" s="98"/>
      <c r="J50" s="99"/>
      <c r="K50" s="98"/>
      <c r="L50" s="99"/>
      <c r="M50" s="98"/>
      <c r="N50" s="100"/>
      <c r="O50" s="101"/>
      <c r="P50" s="102"/>
      <c r="Q50" s="103"/>
      <c r="R50" s="104"/>
    </row>
    <row r="51" spans="2:18" s="15" customFormat="1" ht="14.25" customHeight="1">
      <c r="B51" s="93">
        <f t="shared" si="2"/>
        <v>37</v>
      </c>
      <c r="C51" s="94"/>
      <c r="D51" s="95"/>
      <c r="E51" s="96"/>
      <c r="F51" s="97"/>
      <c r="G51" s="98"/>
      <c r="H51" s="99"/>
      <c r="I51" s="98"/>
      <c r="J51" s="99"/>
      <c r="K51" s="98"/>
      <c r="L51" s="99"/>
      <c r="M51" s="98"/>
      <c r="N51" s="100"/>
      <c r="O51" s="101"/>
      <c r="P51" s="102"/>
      <c r="Q51" s="103"/>
      <c r="R51" s="104"/>
    </row>
    <row r="52" spans="2:18" s="15" customFormat="1" ht="14.25" customHeight="1">
      <c r="B52" s="93">
        <f t="shared" si="2"/>
        <v>38</v>
      </c>
      <c r="C52" s="94"/>
      <c r="D52" s="95"/>
      <c r="E52" s="96"/>
      <c r="F52" s="97"/>
      <c r="G52" s="107"/>
      <c r="H52" s="108"/>
      <c r="I52" s="107"/>
      <c r="J52" s="108"/>
      <c r="K52" s="107"/>
      <c r="L52" s="108"/>
      <c r="M52" s="107"/>
      <c r="N52" s="109"/>
      <c r="O52" s="101"/>
      <c r="P52" s="102"/>
      <c r="Q52" s="103"/>
      <c r="R52" s="104"/>
    </row>
    <row r="53" spans="2:18" s="15" customFormat="1" ht="14.25" customHeight="1">
      <c r="B53" s="93">
        <f t="shared" si="2"/>
        <v>39</v>
      </c>
      <c r="C53" s="94"/>
      <c r="D53" s="95"/>
      <c r="E53" s="96"/>
      <c r="F53" s="97"/>
      <c r="G53" s="107"/>
      <c r="H53" s="108"/>
      <c r="I53" s="107"/>
      <c r="J53" s="108"/>
      <c r="K53" s="107"/>
      <c r="L53" s="108"/>
      <c r="M53" s="107"/>
      <c r="N53" s="109"/>
      <c r="O53" s="101"/>
      <c r="P53" s="102"/>
      <c r="Q53" s="103"/>
      <c r="R53" s="104"/>
    </row>
    <row r="54" spans="2:18" s="15" customFormat="1" ht="14.25" customHeight="1">
      <c r="B54" s="93">
        <f t="shared" si="2"/>
        <v>40</v>
      </c>
      <c r="C54" s="94"/>
      <c r="D54" s="95"/>
      <c r="E54" s="96"/>
      <c r="F54" s="97"/>
      <c r="G54" s="107"/>
      <c r="H54" s="108"/>
      <c r="I54" s="107"/>
      <c r="J54" s="108"/>
      <c r="K54" s="107"/>
      <c r="L54" s="108"/>
      <c r="M54" s="107"/>
      <c r="N54" s="109"/>
      <c r="O54" s="101"/>
      <c r="P54" s="102"/>
      <c r="Q54" s="103"/>
      <c r="R54" s="104"/>
    </row>
    <row r="55" spans="2:18" s="15" customFormat="1" ht="7.5" customHeight="1">
      <c r="B55" s="93"/>
      <c r="C55" s="111"/>
      <c r="D55" s="112"/>
      <c r="E55" s="112"/>
      <c r="F55" s="113"/>
      <c r="G55" s="114"/>
      <c r="H55" s="114"/>
      <c r="I55" s="114"/>
      <c r="J55" s="114"/>
      <c r="K55" s="114"/>
      <c r="L55" s="114"/>
      <c r="M55" s="114"/>
      <c r="N55" s="114"/>
      <c r="O55" s="53"/>
      <c r="P55" s="114"/>
      <c r="Q55" s="113"/>
      <c r="R55" s="115"/>
    </row>
    <row r="56" spans="2:18" s="15" customFormat="1" ht="12.75" customHeight="1">
      <c r="B56" s="30"/>
      <c r="C56" s="116"/>
      <c r="D56" s="29"/>
      <c r="E56" s="29"/>
      <c r="F56" s="22"/>
      <c r="G56" s="117"/>
      <c r="H56" s="118"/>
      <c r="I56" s="117"/>
      <c r="J56" s="118"/>
      <c r="K56" s="117"/>
      <c r="L56" s="118"/>
      <c r="M56" s="117"/>
      <c r="N56" s="118"/>
      <c r="O56" s="119"/>
      <c r="P56" s="120"/>
      <c r="Q56" s="120"/>
      <c r="R56" s="116"/>
    </row>
    <row r="57" spans="2:17" s="15" customFormat="1" ht="12.75" customHeight="1">
      <c r="B57" s="30"/>
      <c r="C57" s="31"/>
      <c r="G57"/>
      <c r="J57" s="39"/>
      <c r="L57" s="39"/>
      <c r="N57" s="39"/>
      <c r="O57" s="50"/>
      <c r="Q57" s="32"/>
    </row>
    <row r="58" spans="2:17" s="15" customFormat="1" ht="15.75" customHeight="1">
      <c r="B58" s="30"/>
      <c r="C58" s="31"/>
      <c r="F58" s="32"/>
      <c r="J58" s="39"/>
      <c r="L58" s="39"/>
      <c r="N58" s="39"/>
      <c r="O58" s="50"/>
      <c r="Q58" s="32"/>
    </row>
    <row r="59" spans="2:17" s="15" customFormat="1" ht="15.75" customHeight="1">
      <c r="B59" s="30"/>
      <c r="C59" s="31"/>
      <c r="F59" s="32"/>
      <c r="J59" s="39"/>
      <c r="L59" s="39"/>
      <c r="N59" s="39"/>
      <c r="O59" s="50"/>
      <c r="Q59" s="32"/>
    </row>
    <row r="60" spans="2:17" s="15" customFormat="1" ht="15.75" customHeight="1">
      <c r="B60" s="30"/>
      <c r="C60" s="31"/>
      <c r="F60" s="32"/>
      <c r="J60" s="39"/>
      <c r="L60" s="39"/>
      <c r="N60" s="39"/>
      <c r="O60" s="50"/>
      <c r="Q60" s="32"/>
    </row>
    <row r="61" spans="2:17" s="15" customFormat="1" ht="15.75" customHeight="1">
      <c r="B61" s="30"/>
      <c r="C61" s="31"/>
      <c r="F61" s="32"/>
      <c r="J61" s="39"/>
      <c r="L61" s="39"/>
      <c r="N61" s="39"/>
      <c r="O61" s="50"/>
      <c r="Q61" s="32"/>
    </row>
    <row r="62" spans="2:17" s="15" customFormat="1" ht="15.75" customHeight="1">
      <c r="B62" s="30"/>
      <c r="C62" s="31"/>
      <c r="F62" s="32"/>
      <c r="J62" s="39"/>
      <c r="L62" s="39"/>
      <c r="N62" s="39"/>
      <c r="O62" s="50"/>
      <c r="Q62" s="32"/>
    </row>
    <row r="63" spans="2:17" s="15" customFormat="1" ht="15.75" customHeight="1">
      <c r="B63" s="30"/>
      <c r="C63" s="31"/>
      <c r="F63" s="32"/>
      <c r="J63" s="39"/>
      <c r="L63" s="39"/>
      <c r="N63" s="39"/>
      <c r="O63" s="50"/>
      <c r="Q63" s="32"/>
    </row>
    <row r="64" spans="2:17" s="15" customFormat="1" ht="15.75" customHeight="1">
      <c r="B64" s="30"/>
      <c r="C64" s="31"/>
      <c r="F64" s="32"/>
      <c r="J64" s="39"/>
      <c r="L64" s="39"/>
      <c r="N64" s="39"/>
      <c r="O64" s="50"/>
      <c r="Q64" s="32"/>
    </row>
    <row r="65" spans="2:17" s="15" customFormat="1" ht="15.75" customHeight="1">
      <c r="B65" s="30"/>
      <c r="C65" s="31"/>
      <c r="F65" s="32"/>
      <c r="J65" s="39"/>
      <c r="L65" s="39"/>
      <c r="N65" s="39"/>
      <c r="O65" s="50"/>
      <c r="Q65" s="32"/>
    </row>
    <row r="66" spans="2:17" s="15" customFormat="1" ht="15.75" customHeight="1">
      <c r="B66" s="30"/>
      <c r="C66" s="31"/>
      <c r="F66" s="32"/>
      <c r="J66" s="39"/>
      <c r="L66" s="39"/>
      <c r="N66" s="39"/>
      <c r="O66" s="50"/>
      <c r="Q66" s="32"/>
    </row>
    <row r="67" spans="2:17" s="15" customFormat="1" ht="15.75" customHeight="1">
      <c r="B67" s="30"/>
      <c r="C67" s="31"/>
      <c r="F67" s="32"/>
      <c r="J67" s="39"/>
      <c r="L67" s="39"/>
      <c r="N67" s="39"/>
      <c r="O67" s="39"/>
      <c r="Q67" s="32"/>
    </row>
    <row r="68" spans="2:17" s="15" customFormat="1" ht="15.75" customHeight="1">
      <c r="B68" s="30"/>
      <c r="C68" s="31"/>
      <c r="F68" s="32"/>
      <c r="J68" s="39"/>
      <c r="L68" s="39"/>
      <c r="N68" s="39"/>
      <c r="O68" s="39"/>
      <c r="Q68" s="32"/>
    </row>
    <row r="69" spans="2:17" s="15" customFormat="1" ht="15.75" customHeight="1">
      <c r="B69" s="30"/>
      <c r="C69" s="31"/>
      <c r="F69" s="32"/>
      <c r="J69" s="39"/>
      <c r="L69" s="39"/>
      <c r="N69" s="39"/>
      <c r="O69" s="39"/>
      <c r="Q69" s="32"/>
    </row>
    <row r="70" spans="2:17" s="15" customFormat="1" ht="15.75" customHeight="1">
      <c r="B70" s="30"/>
      <c r="C70" s="31"/>
      <c r="F70" s="32"/>
      <c r="J70" s="39"/>
      <c r="L70" s="39"/>
      <c r="N70" s="39"/>
      <c r="O70" s="39"/>
      <c r="Q70" s="32"/>
    </row>
    <row r="71" spans="2:17" s="15" customFormat="1" ht="15.75" customHeight="1">
      <c r="B71" s="30"/>
      <c r="C71" s="31"/>
      <c r="F71" s="32"/>
      <c r="J71" s="39"/>
      <c r="L71" s="39"/>
      <c r="N71" s="39"/>
      <c r="O71" s="39"/>
      <c r="Q71" s="32"/>
    </row>
    <row r="72" spans="2:17" s="15" customFormat="1" ht="15.75" customHeight="1">
      <c r="B72" s="30"/>
      <c r="C72" s="31"/>
      <c r="F72" s="32"/>
      <c r="J72" s="39"/>
      <c r="L72" s="39"/>
      <c r="N72" s="39"/>
      <c r="O72" s="39"/>
      <c r="Q72" s="32"/>
    </row>
    <row r="73" spans="2:17" s="15" customFormat="1" ht="15.75" customHeight="1">
      <c r="B73" s="30"/>
      <c r="C73" s="31"/>
      <c r="F73" s="32"/>
      <c r="J73" s="39"/>
      <c r="L73" s="39"/>
      <c r="Q73" s="32"/>
    </row>
    <row r="74" spans="2:17" s="15" customFormat="1" ht="15.75" customHeight="1">
      <c r="B74" s="30"/>
      <c r="C74" s="31"/>
      <c r="F74" s="32"/>
      <c r="J74" s="39"/>
      <c r="L74" s="39"/>
      <c r="Q74" s="32"/>
    </row>
    <row r="75" spans="2:17" s="15" customFormat="1" ht="15.75" customHeight="1">
      <c r="B75" s="30"/>
      <c r="C75" s="31"/>
      <c r="F75" s="32"/>
      <c r="J75" s="39"/>
      <c r="L75" s="39"/>
      <c r="Q75" s="32"/>
    </row>
    <row r="76" spans="2:17" s="15" customFormat="1" ht="15.75" customHeight="1">
      <c r="B76" s="30"/>
      <c r="C76" s="31"/>
      <c r="F76" s="32"/>
      <c r="J76" s="39"/>
      <c r="L76" s="39"/>
      <c r="Q76" s="32"/>
    </row>
    <row r="77" spans="2:17" s="15" customFormat="1" ht="15.75" customHeight="1">
      <c r="B77" s="30"/>
      <c r="C77" s="31"/>
      <c r="F77" s="32"/>
      <c r="J77" s="39"/>
      <c r="L77" s="39"/>
      <c r="Q77" s="32"/>
    </row>
    <row r="78" spans="2:17" s="15" customFormat="1" ht="15.75" customHeight="1">
      <c r="B78" s="30"/>
      <c r="C78" s="31"/>
      <c r="F78" s="32"/>
      <c r="J78" s="39"/>
      <c r="L78" s="39"/>
      <c r="Q78" s="32"/>
    </row>
    <row r="79" spans="2:17" s="15" customFormat="1" ht="15.75" customHeight="1">
      <c r="B79" s="30"/>
      <c r="C79" s="31"/>
      <c r="F79" s="32"/>
      <c r="J79" s="39"/>
      <c r="L79" s="39"/>
      <c r="Q79" s="32"/>
    </row>
    <row r="80" spans="2:17" s="15" customFormat="1" ht="15.75" customHeight="1">
      <c r="B80" s="30"/>
      <c r="C80" s="31"/>
      <c r="F80" s="32"/>
      <c r="J80" s="39"/>
      <c r="L80" s="39"/>
      <c r="Q80" s="32"/>
    </row>
    <row r="81" spans="2:17" s="15" customFormat="1" ht="15.75" customHeight="1">
      <c r="B81" s="30"/>
      <c r="C81" s="31"/>
      <c r="F81" s="32"/>
      <c r="J81" s="39"/>
      <c r="L81" s="39"/>
      <c r="Q81" s="32"/>
    </row>
    <row r="82" spans="2:17" s="15" customFormat="1" ht="15.75" customHeight="1">
      <c r="B82" s="30"/>
      <c r="C82" s="31"/>
      <c r="F82" s="32"/>
      <c r="J82" s="39"/>
      <c r="L82" s="39"/>
      <c r="Q82" s="32"/>
    </row>
    <row r="83" spans="2:17" s="15" customFormat="1" ht="15.75" customHeight="1">
      <c r="B83" s="30"/>
      <c r="C83" s="31"/>
      <c r="F83" s="32"/>
      <c r="J83" s="39"/>
      <c r="L83" s="39"/>
      <c r="Q83" s="32"/>
    </row>
    <row r="84" spans="2:17" s="15" customFormat="1" ht="15.75" customHeight="1">
      <c r="B84" s="30"/>
      <c r="C84" s="31"/>
      <c r="F84" s="32"/>
      <c r="J84" s="39"/>
      <c r="L84" s="39"/>
      <c r="Q84" s="32"/>
    </row>
    <row r="85" spans="2:17" s="15" customFormat="1" ht="15.75" customHeight="1">
      <c r="B85" s="30"/>
      <c r="C85" s="31"/>
      <c r="F85" s="32"/>
      <c r="J85" s="39"/>
      <c r="L85" s="39"/>
      <c r="Q85" s="32"/>
    </row>
    <row r="86" spans="2:17" s="15" customFormat="1" ht="15.75" customHeight="1">
      <c r="B86" s="30"/>
      <c r="C86" s="31"/>
      <c r="F86" s="32"/>
      <c r="J86" s="39"/>
      <c r="L86" s="39"/>
      <c r="Q86" s="32"/>
    </row>
    <row r="87" spans="2:17" s="15" customFormat="1" ht="15.75" customHeight="1">
      <c r="B87" s="30"/>
      <c r="C87" s="31"/>
      <c r="F87" s="32"/>
      <c r="J87" s="39"/>
      <c r="L87" s="39"/>
      <c r="Q87" s="32"/>
    </row>
    <row r="88" spans="2:17" s="15" customFormat="1" ht="15.75" customHeight="1">
      <c r="B88" s="30"/>
      <c r="C88" s="31"/>
      <c r="F88" s="32"/>
      <c r="J88" s="39"/>
      <c r="L88" s="39"/>
      <c r="Q88" s="32"/>
    </row>
    <row r="89" spans="2:17" s="15" customFormat="1" ht="15.75" customHeight="1">
      <c r="B89" s="30"/>
      <c r="C89" s="31"/>
      <c r="F89" s="32"/>
      <c r="J89" s="39"/>
      <c r="L89" s="39"/>
      <c r="Q89" s="32"/>
    </row>
    <row r="90" spans="2:17" s="15" customFormat="1" ht="15.75" customHeight="1">
      <c r="B90" s="30"/>
      <c r="C90" s="31"/>
      <c r="F90" s="32"/>
      <c r="J90" s="39"/>
      <c r="L90" s="39"/>
      <c r="Q90" s="32"/>
    </row>
    <row r="91" spans="2:17" s="9" customFormat="1" ht="15.75" customHeight="1">
      <c r="B91" s="2"/>
      <c r="C91" s="33"/>
      <c r="F91" s="20"/>
      <c r="I91" s="33"/>
      <c r="J91" s="121"/>
      <c r="L91" s="122"/>
      <c r="Q91" s="20"/>
    </row>
    <row r="92" spans="2:17" s="9" customFormat="1" ht="15.75" customHeight="1">
      <c r="B92" s="2"/>
      <c r="C92" s="33"/>
      <c r="F92" s="20"/>
      <c r="I92" s="33"/>
      <c r="J92" s="121"/>
      <c r="L92" s="122"/>
      <c r="Q92" s="20"/>
    </row>
    <row r="93" spans="2:17" s="9" customFormat="1" ht="15.75" customHeight="1">
      <c r="B93" s="2"/>
      <c r="C93" s="33"/>
      <c r="F93" s="20"/>
      <c r="I93" s="33"/>
      <c r="J93" s="121"/>
      <c r="L93" s="122"/>
      <c r="Q93" s="20"/>
    </row>
    <row r="94" spans="2:17" s="9" customFormat="1" ht="15.75" customHeight="1">
      <c r="B94" s="2"/>
      <c r="C94" s="33"/>
      <c r="F94" s="20"/>
      <c r="I94" s="33"/>
      <c r="J94" s="121"/>
      <c r="L94" s="122"/>
      <c r="Q94" s="20"/>
    </row>
    <row r="95" spans="2:17" s="9" customFormat="1" ht="15.75" customHeight="1">
      <c r="B95" s="2"/>
      <c r="C95" s="33"/>
      <c r="F95" s="20"/>
      <c r="I95" s="33"/>
      <c r="J95" s="121"/>
      <c r="L95" s="122"/>
      <c r="Q95" s="20"/>
    </row>
    <row r="96" spans="2:17" s="9" customFormat="1" ht="15.75" customHeight="1">
      <c r="B96" s="2"/>
      <c r="C96" s="33"/>
      <c r="F96" s="20"/>
      <c r="I96" s="33"/>
      <c r="J96" s="121"/>
      <c r="L96" s="122"/>
      <c r="Q96" s="20"/>
    </row>
    <row r="97" spans="2:17" s="9" customFormat="1" ht="15.75" customHeight="1">
      <c r="B97" s="2"/>
      <c r="C97" s="33"/>
      <c r="F97" s="20"/>
      <c r="I97" s="33"/>
      <c r="J97" s="121"/>
      <c r="L97" s="122"/>
      <c r="Q97" s="20"/>
    </row>
    <row r="98" spans="2:17" s="9" customFormat="1" ht="15.75" customHeight="1">
      <c r="B98" s="2"/>
      <c r="C98" s="33"/>
      <c r="F98" s="20"/>
      <c r="I98" s="33"/>
      <c r="J98" s="121"/>
      <c r="L98" s="122"/>
      <c r="Q98" s="20"/>
    </row>
    <row r="99" spans="2:17" s="9" customFormat="1" ht="15.75" customHeight="1">
      <c r="B99" s="2"/>
      <c r="C99" s="33"/>
      <c r="F99" s="20"/>
      <c r="I99" s="33"/>
      <c r="J99" s="121"/>
      <c r="L99" s="122"/>
      <c r="Q99" s="20"/>
    </row>
    <row r="100" spans="2:17" s="9" customFormat="1" ht="15.75" customHeight="1">
      <c r="B100" s="2"/>
      <c r="C100" s="33"/>
      <c r="F100" s="20"/>
      <c r="I100" s="33"/>
      <c r="J100" s="121"/>
      <c r="L100" s="122"/>
      <c r="Q100" s="20"/>
    </row>
    <row r="101" spans="2:17" s="9" customFormat="1" ht="15.75" customHeight="1">
      <c r="B101" s="2"/>
      <c r="C101" s="33"/>
      <c r="F101" s="20"/>
      <c r="I101" s="33"/>
      <c r="J101" s="121"/>
      <c r="L101" s="122"/>
      <c r="Q101" s="20"/>
    </row>
    <row r="102" spans="2:17" s="9" customFormat="1" ht="15.75" customHeight="1">
      <c r="B102" s="2"/>
      <c r="C102" s="33"/>
      <c r="F102" s="20"/>
      <c r="I102" s="33"/>
      <c r="J102" s="121"/>
      <c r="L102" s="122"/>
      <c r="Q102" s="20"/>
    </row>
    <row r="103" spans="2:17" s="9" customFormat="1" ht="15.75" customHeight="1">
      <c r="B103" s="2"/>
      <c r="C103" s="33"/>
      <c r="F103" s="20"/>
      <c r="I103" s="33"/>
      <c r="J103" s="121"/>
      <c r="L103" s="122"/>
      <c r="Q103" s="20"/>
    </row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</sheetData>
  <sheetProtection selectLockedCells="1" selectUnlockedCells="1"/>
  <mergeCells count="5">
    <mergeCell ref="B3:E3"/>
    <mergeCell ref="G13:H13"/>
    <mergeCell ref="I13:J13"/>
    <mergeCell ref="K13:L13"/>
    <mergeCell ref="M13:N13"/>
  </mergeCells>
  <printOptions horizontalCentered="1"/>
  <pageMargins left="0" right="0" top="0.39375" bottom="0" header="0.5118110236220472" footer="0.5118110236220472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Wouter Vroegindeweij</dc:creator>
  <cp:keywords/>
  <dc:description/>
  <cp:lastModifiedBy>Scriba | Hervormd Berkel</cp:lastModifiedBy>
  <dcterms:created xsi:type="dcterms:W3CDTF">2024-01-27T10:18:24Z</dcterms:created>
  <dcterms:modified xsi:type="dcterms:W3CDTF">2024-03-02T12:36:03Z</dcterms:modified>
  <cp:category/>
  <cp:version/>
  <cp:contentType/>
  <cp:contentStatus/>
</cp:coreProperties>
</file>